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-Linje lokalt\26-Analysavd\30-UFK\50-Prognos\BU\BU 2017\"/>
    </mc:Choice>
  </mc:AlternateContent>
  <bookViews>
    <workbookView xWindow="240" yWindow="75" windowWidth="16155" windowHeight="8190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62913"/>
</workbook>
</file>

<file path=xl/calcChain.xml><?xml version="1.0" encoding="utf-8"?>
<calcChain xmlns="http://schemas.openxmlformats.org/spreadsheetml/2006/main">
  <c r="D55" i="1" l="1"/>
  <c r="D54" i="1"/>
  <c r="D51" i="1"/>
  <c r="D49" i="1"/>
  <c r="D48" i="1"/>
  <c r="E31" i="1" l="1"/>
  <c r="E55" i="1" l="1"/>
  <c r="F55" i="1" s="1"/>
  <c r="I55" i="1" s="1"/>
  <c r="E48" i="1"/>
  <c r="G56" i="1"/>
  <c r="G52" i="1"/>
  <c r="H48" i="1"/>
  <c r="H55" i="1" l="1"/>
  <c r="G58" i="1"/>
  <c r="F48" i="1"/>
  <c r="I48" i="1"/>
  <c r="J36" i="1"/>
  <c r="K35" i="1"/>
  <c r="L35" i="1" s="1"/>
  <c r="J32" i="1"/>
  <c r="J38" i="1" s="1"/>
  <c r="G36" i="1" l="1"/>
  <c r="E36" i="1"/>
  <c r="H35" i="1"/>
  <c r="F35" i="1"/>
  <c r="I35" i="1" s="1"/>
  <c r="H34" i="1"/>
  <c r="G32" i="1"/>
  <c r="E32" i="1"/>
  <c r="H31" i="1"/>
  <c r="H30" i="1"/>
  <c r="H29" i="1"/>
  <c r="H28" i="1"/>
  <c r="H27" i="1"/>
  <c r="G38" i="1" l="1"/>
  <c r="H36" i="1"/>
  <c r="E38" i="1"/>
  <c r="H32" i="1"/>
  <c r="J16" i="1"/>
  <c r="J12" i="1"/>
  <c r="H38" i="1" l="1"/>
  <c r="J18" i="1"/>
  <c r="F15" i="1"/>
  <c r="K15" i="1" s="1"/>
  <c r="L15" i="1" s="1"/>
  <c r="G16" i="1"/>
  <c r="E16" i="1"/>
  <c r="H15" i="1"/>
  <c r="H14" i="1"/>
  <c r="G12" i="1"/>
  <c r="E12" i="1"/>
  <c r="H11" i="1"/>
  <c r="H10" i="1"/>
  <c r="H9" i="1"/>
  <c r="H8" i="1"/>
  <c r="H7" i="1"/>
  <c r="E18" i="1" l="1"/>
  <c r="H12" i="1"/>
  <c r="G18" i="1"/>
  <c r="H16" i="1"/>
  <c r="I15" i="1"/>
  <c r="H18" i="1" l="1"/>
  <c r="F11" i="1" l="1"/>
  <c r="I11" i="1" l="1"/>
  <c r="D31" i="1" s="1"/>
  <c r="F31" i="1" s="1"/>
  <c r="K11" i="1"/>
  <c r="L11" i="1" s="1"/>
  <c r="F10" i="1"/>
  <c r="I31" i="1" l="1"/>
  <c r="E51" i="1" s="1"/>
  <c r="K31" i="1"/>
  <c r="L31" i="1" s="1"/>
  <c r="I10" i="1"/>
  <c r="D30" i="1" s="1"/>
  <c r="F30" i="1" s="1"/>
  <c r="K10" i="1"/>
  <c r="F7" i="1"/>
  <c r="F51" i="1" l="1"/>
  <c r="I51" i="1" s="1"/>
  <c r="H51" i="1"/>
  <c r="I30" i="1"/>
  <c r="K30" i="1"/>
  <c r="L30" i="1" s="1"/>
  <c r="D50" i="1" s="1"/>
  <c r="I7" i="1"/>
  <c r="D27" i="1" s="1"/>
  <c r="K7" i="1"/>
  <c r="L7" i="1" s="1"/>
  <c r="L10" i="1"/>
  <c r="F9" i="1"/>
  <c r="K9" i="1" s="1"/>
  <c r="L9" i="1" s="1"/>
  <c r="E50" i="1" l="1"/>
  <c r="F27" i="1"/>
  <c r="K27" i="1" s="1"/>
  <c r="L27" i="1" s="1"/>
  <c r="I9" i="1"/>
  <c r="D29" i="1" s="1"/>
  <c r="F29" i="1" s="1"/>
  <c r="D47" i="1" l="1"/>
  <c r="H50" i="1"/>
  <c r="F50" i="1"/>
  <c r="I29" i="1"/>
  <c r="K29" i="1"/>
  <c r="I27" i="1"/>
  <c r="F14" i="1"/>
  <c r="K14" i="1" s="1"/>
  <c r="D16" i="1"/>
  <c r="E47" i="1" l="1"/>
  <c r="H47" i="1" s="1"/>
  <c r="F47" i="1"/>
  <c r="I47" i="1" s="1"/>
  <c r="E49" i="1"/>
  <c r="F49" i="1" s="1"/>
  <c r="D52" i="1"/>
  <c r="I50" i="1"/>
  <c r="L29" i="1"/>
  <c r="K16" i="1"/>
  <c r="L14" i="1"/>
  <c r="L16" i="1" s="1"/>
  <c r="F16" i="1"/>
  <c r="I14" i="1"/>
  <c r="D34" i="1" s="1"/>
  <c r="F8" i="1"/>
  <c r="K8" i="1" s="1"/>
  <c r="D12" i="1"/>
  <c r="D18" i="1" s="1"/>
  <c r="I49" i="1" l="1"/>
  <c r="I52" i="1" s="1"/>
  <c r="F52" i="1"/>
  <c r="H49" i="1"/>
  <c r="H52" i="1" s="1"/>
  <c r="E52" i="1"/>
  <c r="D36" i="1"/>
  <c r="F34" i="1"/>
  <c r="K34" i="1" s="1"/>
  <c r="I16" i="1"/>
  <c r="L8" i="1"/>
  <c r="L12" i="1" s="1"/>
  <c r="L18" i="1" s="1"/>
  <c r="K12" i="1"/>
  <c r="K18" i="1" s="1"/>
  <c r="I8" i="1"/>
  <c r="D28" i="1" s="1"/>
  <c r="F12" i="1"/>
  <c r="F18" i="1" s="1"/>
  <c r="L34" i="1" l="1"/>
  <c r="L36" i="1" s="1"/>
  <c r="K36" i="1"/>
  <c r="I34" i="1"/>
  <c r="F36" i="1"/>
  <c r="F28" i="1"/>
  <c r="K28" i="1" s="1"/>
  <c r="D32" i="1"/>
  <c r="D38" i="1" s="1"/>
  <c r="I12" i="1"/>
  <c r="I18" i="1" s="1"/>
  <c r="I36" i="1" l="1"/>
  <c r="L28" i="1"/>
  <c r="L32" i="1" s="1"/>
  <c r="L38" i="1" s="1"/>
  <c r="K32" i="1"/>
  <c r="K38" i="1" s="1"/>
  <c r="I28" i="1"/>
  <c r="I32" i="1" s="1"/>
  <c r="I38" i="1" s="1"/>
  <c r="F32" i="1"/>
  <c r="F38" i="1" s="1"/>
  <c r="D56" i="1" l="1"/>
  <c r="D58" i="1" s="1"/>
  <c r="E54" i="1"/>
  <c r="H54" i="1" l="1"/>
  <c r="H56" i="1" s="1"/>
  <c r="H58" i="1" s="1"/>
  <c r="E56" i="1"/>
  <c r="E58" i="1" s="1"/>
  <c r="F54" i="1"/>
  <c r="F56" i="1" l="1"/>
  <c r="F58" i="1" s="1"/>
  <c r="I54" i="1"/>
  <c r="I56" i="1" s="1"/>
  <c r="I58" i="1" s="1"/>
</calcChain>
</file>

<file path=xl/sharedStrings.xml><?xml version="1.0" encoding="utf-8"?>
<sst xmlns="http://schemas.openxmlformats.org/spreadsheetml/2006/main" count="108" uniqueCount="40">
  <si>
    <t>Belopp anges i 1000-tals kronor</t>
  </si>
  <si>
    <t>Avvikelse från tilldelade medel</t>
  </si>
  <si>
    <t>Tillgängliga medel</t>
  </si>
  <si>
    <t>Överskridande av anslagskredit</t>
  </si>
  <si>
    <t>1:4</t>
  </si>
  <si>
    <t>1:7</t>
  </si>
  <si>
    <t>Summa:</t>
  </si>
  <si>
    <t>1:1</t>
  </si>
  <si>
    <t>1:2</t>
  </si>
  <si>
    <t>1:3</t>
  </si>
  <si>
    <t>1:5</t>
  </si>
  <si>
    <t>Utgiftsområde 11 Ekonomisk trygghet vid ålderdom</t>
  </si>
  <si>
    <t>Garantipension till ålderspension</t>
  </si>
  <si>
    <t>Efterlevandepensioner till vuxna</t>
  </si>
  <si>
    <t>Bostadstillägg till pensionärer</t>
  </si>
  <si>
    <t>Äldreförsörjningsstöd</t>
  </si>
  <si>
    <t>Utgiftsområde 12 Ekonomisk trygghet för familjer och barn</t>
  </si>
  <si>
    <t>Pensionsrätt för barnår</t>
  </si>
  <si>
    <t>Totalt:</t>
  </si>
  <si>
    <t>2:1</t>
  </si>
  <si>
    <t>Pensionsmyndigheten</t>
  </si>
  <si>
    <t>2:1.1</t>
  </si>
  <si>
    <t>Årets över-/underskridande</t>
  </si>
  <si>
    <t xml:space="preserve">Barnpension och efterlevandestöd </t>
  </si>
  <si>
    <t>Sammanfattande tabell över anslagsuppföljningen inom Pensionsmyndighetens ansvarsområde 2016</t>
  </si>
  <si>
    <t>Ingående överföringsbelopp från 2015</t>
  </si>
  <si>
    <t xml:space="preserve">Anslag år 2016 </t>
  </si>
  <si>
    <t>Tilldelade medel 2016</t>
  </si>
  <si>
    <t>Högsta anslagskredit</t>
  </si>
  <si>
    <t>Sammanfattande tabell över anslagsuppföljningen inom Pensionsmyndighetens ansvarsområde 2017</t>
  </si>
  <si>
    <t>Ingående överföringsbelopp från 2016</t>
  </si>
  <si>
    <t xml:space="preserve">Anslag år 2017 </t>
  </si>
  <si>
    <t>Tilldelade medel 2017</t>
  </si>
  <si>
    <t>Prognos för 2017</t>
  </si>
  <si>
    <t>Sammanfattande tabell över anslagsuppföljningen inom Pensionsmyndighetens ansvarsområde 2018</t>
  </si>
  <si>
    <t>Ingående överföringsbelopp från 2017</t>
  </si>
  <si>
    <t>Förslag till anslag år 2018</t>
  </si>
  <si>
    <t>Tilldelade medel 2018</t>
  </si>
  <si>
    <t>Prognos för 2018</t>
  </si>
  <si>
    <t>Utfall för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</si>
</sst>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Fill="1" applyAlignment="1">
      <alignment horizontal="right" vertical="top" wrapText="1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3" fontId="6" fillId="0" borderId="0" xfId="0" applyNumberFormat="1" applyFont="1" applyBorder="1" applyAlignment="1">
      <alignment horizontal="left" vertical="top" wrapText="1"/>
    </xf>
    <xf numFmtId="3" fontId="6" fillId="0" borderId="0" xfId="0" applyNumberFormat="1" applyFont="1" applyFill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 wrapText="1"/>
    </xf>
    <xf numFmtId="3" fontId="6" fillId="0" borderId="0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zoomScaleNormal="100" workbookViewId="0">
      <selection activeCell="P17" sqref="P17"/>
    </sheetView>
  </sheetViews>
  <sheetFormatPr defaultRowHeight="12.75" x14ac:dyDescent="0.2"/>
  <cols>
    <col min="1" max="1" width="6.42578125" customWidth="1"/>
    <col min="2" max="2" width="5.85546875" customWidth="1"/>
    <col min="3" max="3" width="23.5703125" customWidth="1"/>
    <col min="4" max="5" width="11.7109375" customWidth="1"/>
    <col min="6" max="6" width="11.85546875" customWidth="1"/>
    <col min="7" max="8" width="11.7109375" customWidth="1"/>
    <col min="9" max="9" width="11.140625" customWidth="1"/>
    <col min="10" max="10" width="10.5703125" customWidth="1"/>
    <col min="11" max="11" width="12.140625" customWidth="1"/>
    <col min="12" max="12" width="9.28515625" customWidth="1"/>
  </cols>
  <sheetData>
    <row r="1" spans="1:12" ht="15" x14ac:dyDescent="0.25">
      <c r="A1" s="24" t="s">
        <v>24</v>
      </c>
      <c r="B1" s="25"/>
      <c r="C1" s="25"/>
      <c r="D1" s="25"/>
      <c r="E1" s="25"/>
      <c r="F1" s="25"/>
      <c r="G1" s="25"/>
      <c r="H1" s="25"/>
      <c r="I1" s="25"/>
    </row>
    <row r="2" spans="1:12" x14ac:dyDescent="0.2">
      <c r="A2" s="13"/>
      <c r="B2" s="13"/>
      <c r="C2" s="13"/>
      <c r="D2" s="13"/>
      <c r="E2" s="13"/>
      <c r="F2" s="13"/>
      <c r="G2" s="13"/>
      <c r="H2" s="13"/>
      <c r="I2" s="13"/>
    </row>
    <row r="3" spans="1:12" x14ac:dyDescent="0.2">
      <c r="A3" s="26" t="s">
        <v>0</v>
      </c>
      <c r="B3" s="27"/>
      <c r="C3" s="27"/>
      <c r="D3" s="27"/>
      <c r="E3" s="27"/>
      <c r="F3" s="27"/>
      <c r="G3" s="27"/>
      <c r="H3" s="27"/>
      <c r="I3" s="27"/>
    </row>
    <row r="4" spans="1:12" ht="13.5" thickBot="1" x14ac:dyDescent="0.25">
      <c r="A4" s="13"/>
      <c r="B4" s="13"/>
      <c r="C4" s="13"/>
      <c r="D4" s="13"/>
      <c r="E4" s="13"/>
      <c r="F4" s="13"/>
      <c r="G4" s="13"/>
      <c r="H4" s="13"/>
      <c r="I4" s="13"/>
      <c r="J4" s="12"/>
      <c r="K4" s="12"/>
      <c r="L4" s="12"/>
    </row>
    <row r="5" spans="1:12" ht="27.75" thickBot="1" x14ac:dyDescent="0.25">
      <c r="A5" s="28"/>
      <c r="B5" s="28"/>
      <c r="C5" s="28"/>
      <c r="D5" s="1" t="s">
        <v>25</v>
      </c>
      <c r="E5" s="8" t="s">
        <v>26</v>
      </c>
      <c r="F5" s="8" t="s">
        <v>27</v>
      </c>
      <c r="G5" s="8" t="s">
        <v>39</v>
      </c>
      <c r="H5" s="8" t="s">
        <v>22</v>
      </c>
      <c r="I5" s="8" t="s">
        <v>1</v>
      </c>
      <c r="J5" s="8" t="s">
        <v>28</v>
      </c>
      <c r="K5" s="8" t="s">
        <v>2</v>
      </c>
      <c r="L5" s="8" t="s">
        <v>3</v>
      </c>
    </row>
    <row r="6" spans="1:12" x14ac:dyDescent="0.2">
      <c r="A6" s="29" t="s">
        <v>11</v>
      </c>
      <c r="B6" s="29"/>
      <c r="C6" s="29"/>
      <c r="D6" s="29"/>
      <c r="E6" s="29"/>
      <c r="F6" s="29"/>
      <c r="G6" s="29"/>
      <c r="H6" s="29"/>
      <c r="I6" s="29"/>
    </row>
    <row r="7" spans="1:12" x14ac:dyDescent="0.2">
      <c r="A7" s="2" t="s">
        <v>7</v>
      </c>
      <c r="B7" s="2" t="s">
        <v>7</v>
      </c>
      <c r="C7" s="2" t="s">
        <v>12</v>
      </c>
      <c r="D7" s="10">
        <v>-339958</v>
      </c>
      <c r="E7" s="10">
        <v>14343700</v>
      </c>
      <c r="F7" s="3">
        <f>D7+E7</f>
        <v>14003742</v>
      </c>
      <c r="G7" s="10">
        <v>14112341</v>
      </c>
      <c r="H7" s="9">
        <f>E7-G7</f>
        <v>231359</v>
      </c>
      <c r="I7" s="9">
        <f>F7-G7</f>
        <v>-108599</v>
      </c>
      <c r="J7" s="11">
        <v>717185</v>
      </c>
      <c r="K7" s="3">
        <f>F7+J7</f>
        <v>14720927</v>
      </c>
      <c r="L7" s="9">
        <f>(K7-G7)*((K7-G7)&lt;0)</f>
        <v>0</v>
      </c>
    </row>
    <row r="8" spans="1:12" x14ac:dyDescent="0.2">
      <c r="A8" s="2" t="s">
        <v>8</v>
      </c>
      <c r="B8" s="2" t="s">
        <v>8</v>
      </c>
      <c r="C8" s="2" t="s">
        <v>13</v>
      </c>
      <c r="D8" s="10">
        <v>-56698</v>
      </c>
      <c r="E8" s="10">
        <v>11915900</v>
      </c>
      <c r="F8" s="3">
        <f>D8+E8</f>
        <v>11859202</v>
      </c>
      <c r="G8" s="10">
        <v>11919676</v>
      </c>
      <c r="H8" s="9">
        <f>E8-G8</f>
        <v>-3776</v>
      </c>
      <c r="I8" s="9">
        <f>F8-G8</f>
        <v>-60474</v>
      </c>
      <c r="J8" s="11">
        <v>595795</v>
      </c>
      <c r="K8" s="3">
        <f>F8+J8</f>
        <v>12454997</v>
      </c>
      <c r="L8" s="9">
        <f>(K8-G8)*((K8-G8)&lt;0)</f>
        <v>0</v>
      </c>
    </row>
    <row r="9" spans="1:12" x14ac:dyDescent="0.2">
      <c r="A9" s="2" t="s">
        <v>9</v>
      </c>
      <c r="B9" s="2" t="s">
        <v>9</v>
      </c>
      <c r="C9" s="2" t="s">
        <v>14</v>
      </c>
      <c r="D9" s="10">
        <v>0</v>
      </c>
      <c r="E9" s="10">
        <v>8499300</v>
      </c>
      <c r="F9" s="3">
        <f>D9+E9</f>
        <v>8499300</v>
      </c>
      <c r="G9" s="10">
        <v>8465523</v>
      </c>
      <c r="H9" s="9">
        <f>E9-G9</f>
        <v>33777</v>
      </c>
      <c r="I9" s="9">
        <f>F9-G9</f>
        <v>33777</v>
      </c>
      <c r="J9" s="11">
        <v>424965</v>
      </c>
      <c r="K9" s="3">
        <f>F9+J9</f>
        <v>8924265</v>
      </c>
      <c r="L9" s="9">
        <f>(K9-G9)*((K9-G9)&lt;0)</f>
        <v>0</v>
      </c>
    </row>
    <row r="10" spans="1:12" x14ac:dyDescent="0.2">
      <c r="A10" s="2" t="s">
        <v>4</v>
      </c>
      <c r="B10" s="2" t="s">
        <v>4</v>
      </c>
      <c r="C10" s="2" t="s">
        <v>15</v>
      </c>
      <c r="D10" s="10">
        <v>0</v>
      </c>
      <c r="E10" s="10">
        <v>897300</v>
      </c>
      <c r="F10" s="3">
        <f>D10+E10</f>
        <v>897300</v>
      </c>
      <c r="G10" s="11">
        <v>894996</v>
      </c>
      <c r="H10" s="9">
        <f>E10-G10</f>
        <v>2304</v>
      </c>
      <c r="I10" s="9">
        <f>F10-G10</f>
        <v>2304</v>
      </c>
      <c r="J10" s="11">
        <v>44865</v>
      </c>
      <c r="K10" s="9">
        <f>F10+J10</f>
        <v>942165</v>
      </c>
      <c r="L10" s="9">
        <f>(K10-G10)*((K10-G10)&lt;0)</f>
        <v>0</v>
      </c>
    </row>
    <row r="11" spans="1:12" x14ac:dyDescent="0.2">
      <c r="A11" s="2" t="s">
        <v>19</v>
      </c>
      <c r="B11" s="2" t="s">
        <v>21</v>
      </c>
      <c r="C11" s="2" t="s">
        <v>20</v>
      </c>
      <c r="D11" s="10">
        <v>-5312.4620000000004</v>
      </c>
      <c r="E11" s="10">
        <v>528050</v>
      </c>
      <c r="F11" s="10">
        <f>D11+E11</f>
        <v>522737.538</v>
      </c>
      <c r="G11" s="10">
        <v>535636.15899999999</v>
      </c>
      <c r="H11" s="11">
        <f>E11-G11</f>
        <v>-7586.1589999999851</v>
      </c>
      <c r="I11" s="11">
        <f>F11-G11</f>
        <v>-12898.620999999985</v>
      </c>
      <c r="J11" s="11">
        <v>15842</v>
      </c>
      <c r="K11" s="9">
        <f>F11+J11</f>
        <v>538579.53799999994</v>
      </c>
      <c r="L11" s="9">
        <f>(K11-G11)*((K11-G11)&lt;0)</f>
        <v>0</v>
      </c>
    </row>
    <row r="12" spans="1:12" x14ac:dyDescent="0.2">
      <c r="A12" s="4"/>
      <c r="B12" s="4"/>
      <c r="C12" s="4" t="s">
        <v>6</v>
      </c>
      <c r="D12" s="5">
        <f t="shared" ref="D12:I12" si="0">SUM(D7:D11)</f>
        <v>-401968.462</v>
      </c>
      <c r="E12" s="5">
        <f t="shared" si="0"/>
        <v>36184250</v>
      </c>
      <c r="F12" s="5">
        <f t="shared" si="0"/>
        <v>35782281.538000003</v>
      </c>
      <c r="G12" s="5">
        <f t="shared" si="0"/>
        <v>35928172.159000002</v>
      </c>
      <c r="H12" s="5">
        <f t="shared" si="0"/>
        <v>256077.84100000001</v>
      </c>
      <c r="I12" s="5">
        <f t="shared" si="0"/>
        <v>-145890.62099999998</v>
      </c>
      <c r="J12" s="5">
        <f>SUM(J7:J11)</f>
        <v>1798652</v>
      </c>
      <c r="K12" s="5">
        <f>SUM(K7:K11)</f>
        <v>37580933.538000003</v>
      </c>
      <c r="L12" s="5">
        <f>SUM(L7:L11)</f>
        <v>0</v>
      </c>
    </row>
    <row r="13" spans="1:12" x14ac:dyDescent="0.2">
      <c r="A13" s="29" t="s">
        <v>16</v>
      </c>
      <c r="B13" s="29"/>
      <c r="C13" s="29"/>
      <c r="D13" s="29"/>
      <c r="E13" s="29"/>
      <c r="F13" s="29"/>
      <c r="G13" s="29"/>
      <c r="H13" s="29"/>
      <c r="I13" s="29"/>
    </row>
    <row r="14" spans="1:12" x14ac:dyDescent="0.2">
      <c r="A14" s="2" t="s">
        <v>10</v>
      </c>
      <c r="B14" s="2" t="s">
        <v>10</v>
      </c>
      <c r="C14" s="2" t="s">
        <v>23</v>
      </c>
      <c r="D14" s="10">
        <v>-570</v>
      </c>
      <c r="E14" s="10">
        <v>1013800</v>
      </c>
      <c r="F14" s="3">
        <f>D14+E14</f>
        <v>1013230</v>
      </c>
      <c r="G14" s="11">
        <v>910415</v>
      </c>
      <c r="H14" s="9">
        <f>E14-G14</f>
        <v>103385</v>
      </c>
      <c r="I14" s="9">
        <f>F14-G14</f>
        <v>102815</v>
      </c>
      <c r="J14" s="10">
        <v>60828</v>
      </c>
      <c r="K14" s="3">
        <f>F14+J14</f>
        <v>1074058</v>
      </c>
      <c r="L14" s="9">
        <f>(K14-G14)*((K14-G14)&lt;0)</f>
        <v>0</v>
      </c>
    </row>
    <row r="15" spans="1:12" x14ac:dyDescent="0.2">
      <c r="A15" s="2" t="s">
        <v>5</v>
      </c>
      <c r="B15" s="2" t="s">
        <v>5</v>
      </c>
      <c r="C15" s="2" t="s">
        <v>17</v>
      </c>
      <c r="D15" s="10">
        <v>0</v>
      </c>
      <c r="E15" s="10">
        <v>7237862</v>
      </c>
      <c r="F15" s="10">
        <f>D15+E15</f>
        <v>7237862</v>
      </c>
      <c r="G15" s="10">
        <v>7237862</v>
      </c>
      <c r="H15" s="9">
        <f>E15-G15</f>
        <v>0</v>
      </c>
      <c r="I15" s="9">
        <f>F15-G15</f>
        <v>0</v>
      </c>
      <c r="J15" s="10">
        <v>0</v>
      </c>
      <c r="K15" s="3">
        <f>F15+J15</f>
        <v>7237862</v>
      </c>
      <c r="L15" s="9">
        <f>(K15-G15)*((K15-G15)&lt;0)</f>
        <v>0</v>
      </c>
    </row>
    <row r="16" spans="1:12" x14ac:dyDescent="0.2">
      <c r="A16" s="4"/>
      <c r="B16" s="4"/>
      <c r="C16" s="4" t="s">
        <v>6</v>
      </c>
      <c r="D16" s="5">
        <f t="shared" ref="D16:I16" si="1">SUM(D14:D15)</f>
        <v>-570</v>
      </c>
      <c r="E16" s="5">
        <f t="shared" si="1"/>
        <v>8251662</v>
      </c>
      <c r="F16" s="5">
        <f t="shared" si="1"/>
        <v>8251092</v>
      </c>
      <c r="G16" s="5">
        <f t="shared" si="1"/>
        <v>8148277</v>
      </c>
      <c r="H16" s="5">
        <f t="shared" si="1"/>
        <v>103385</v>
      </c>
      <c r="I16" s="5">
        <f t="shared" si="1"/>
        <v>102815</v>
      </c>
      <c r="J16" s="5">
        <f>SUM(J14:J15)</f>
        <v>60828</v>
      </c>
      <c r="K16" s="5">
        <f>SUM(K14:K15)</f>
        <v>8311920</v>
      </c>
      <c r="L16" s="5">
        <f>SUM(L14:L15)</f>
        <v>0</v>
      </c>
    </row>
    <row r="17" spans="1:12" x14ac:dyDescent="0.2">
      <c r="A17" s="23"/>
      <c r="B17" s="23"/>
      <c r="C17" s="23"/>
      <c r="D17" s="23"/>
      <c r="E17" s="23"/>
      <c r="F17" s="23"/>
      <c r="G17" s="23"/>
      <c r="H17" s="23"/>
      <c r="I17" s="23"/>
    </row>
    <row r="18" spans="1:12" ht="13.5" thickBot="1" x14ac:dyDescent="0.25">
      <c r="A18" s="6"/>
      <c r="B18" s="6"/>
      <c r="C18" s="6" t="s">
        <v>18</v>
      </c>
      <c r="D18" s="7">
        <f t="shared" ref="D18:L18" si="2">D12+D16</f>
        <v>-402538.462</v>
      </c>
      <c r="E18" s="7">
        <f t="shared" si="2"/>
        <v>44435912</v>
      </c>
      <c r="F18" s="7">
        <f t="shared" si="2"/>
        <v>44033373.538000003</v>
      </c>
      <c r="G18" s="7">
        <f t="shared" si="2"/>
        <v>44076449.159000002</v>
      </c>
      <c r="H18" s="7">
        <f t="shared" si="2"/>
        <v>359462.84100000001</v>
      </c>
      <c r="I18" s="7">
        <f t="shared" si="2"/>
        <v>-43075.620999999985</v>
      </c>
      <c r="J18" s="7">
        <f t="shared" si="2"/>
        <v>1859480</v>
      </c>
      <c r="K18" s="7">
        <f t="shared" si="2"/>
        <v>45892853.538000003</v>
      </c>
      <c r="L18" s="7">
        <f t="shared" si="2"/>
        <v>0</v>
      </c>
    </row>
    <row r="21" spans="1:12" ht="15" x14ac:dyDescent="0.25">
      <c r="A21" s="24" t="s">
        <v>29</v>
      </c>
      <c r="B21" s="25"/>
      <c r="C21" s="25"/>
      <c r="D21" s="25"/>
      <c r="E21" s="25"/>
      <c r="F21" s="25"/>
      <c r="G21" s="25"/>
      <c r="H21" s="25"/>
      <c r="I21" s="25"/>
    </row>
    <row r="22" spans="1:12" x14ac:dyDescent="0.2">
      <c r="A22" s="14"/>
      <c r="B22" s="14"/>
      <c r="C22" s="14"/>
      <c r="D22" s="14"/>
      <c r="E22" s="14"/>
      <c r="F22" s="14"/>
      <c r="G22" s="14"/>
      <c r="H22" s="14"/>
      <c r="I22" s="14"/>
    </row>
    <row r="23" spans="1:12" x14ac:dyDescent="0.2">
      <c r="A23" s="26" t="s">
        <v>0</v>
      </c>
      <c r="B23" s="27"/>
      <c r="C23" s="27"/>
      <c r="D23" s="27"/>
      <c r="E23" s="27"/>
      <c r="F23" s="27"/>
      <c r="G23" s="27"/>
      <c r="H23" s="27"/>
      <c r="I23" s="27"/>
    </row>
    <row r="24" spans="1:12" ht="13.5" thickBo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2"/>
      <c r="K24" s="12"/>
      <c r="L24" s="12"/>
    </row>
    <row r="25" spans="1:12" ht="27.75" thickBot="1" x14ac:dyDescent="0.25">
      <c r="A25" s="28"/>
      <c r="B25" s="28"/>
      <c r="C25" s="28"/>
      <c r="D25" s="1" t="s">
        <v>30</v>
      </c>
      <c r="E25" s="8" t="s">
        <v>31</v>
      </c>
      <c r="F25" s="8" t="s">
        <v>32</v>
      </c>
      <c r="G25" s="8" t="s">
        <v>33</v>
      </c>
      <c r="H25" s="8" t="s">
        <v>22</v>
      </c>
      <c r="I25" s="8" t="s">
        <v>1</v>
      </c>
      <c r="J25" s="8" t="s">
        <v>28</v>
      </c>
      <c r="K25" s="8" t="s">
        <v>2</v>
      </c>
      <c r="L25" s="8" t="s">
        <v>3</v>
      </c>
    </row>
    <row r="26" spans="1:12" x14ac:dyDescent="0.2">
      <c r="A26" s="29" t="s">
        <v>11</v>
      </c>
      <c r="B26" s="29"/>
      <c r="C26" s="29"/>
      <c r="D26" s="29"/>
      <c r="E26" s="29"/>
      <c r="F26" s="29"/>
      <c r="G26" s="29"/>
      <c r="H26" s="29"/>
      <c r="I26" s="29"/>
    </row>
    <row r="27" spans="1:12" x14ac:dyDescent="0.2">
      <c r="A27" s="2" t="s">
        <v>7</v>
      </c>
      <c r="B27" s="2" t="s">
        <v>7</v>
      </c>
      <c r="C27" s="2" t="s">
        <v>12</v>
      </c>
      <c r="D27" s="10">
        <f>MIN(I7,0)</f>
        <v>-108599</v>
      </c>
      <c r="E27" s="10">
        <v>13364900</v>
      </c>
      <c r="F27" s="3">
        <f>D27+E27</f>
        <v>13256301</v>
      </c>
      <c r="G27" s="10">
        <v>13400700</v>
      </c>
      <c r="H27" s="9">
        <f>E27-G27</f>
        <v>-35800</v>
      </c>
      <c r="I27" s="9">
        <f>F27-G27</f>
        <v>-144399</v>
      </c>
      <c r="J27" s="11">
        <v>668245</v>
      </c>
      <c r="K27" s="3">
        <f>F27+J27</f>
        <v>13924546</v>
      </c>
      <c r="L27" s="9">
        <f>(K27-G27)*((K27-G27)&lt;0)</f>
        <v>0</v>
      </c>
    </row>
    <row r="28" spans="1:12" x14ac:dyDescent="0.2">
      <c r="A28" s="2" t="s">
        <v>8</v>
      </c>
      <c r="B28" s="2" t="s">
        <v>8</v>
      </c>
      <c r="C28" s="2" t="s">
        <v>13</v>
      </c>
      <c r="D28" s="10">
        <f t="shared" ref="D28:D30" si="3">MIN(I8,0)</f>
        <v>-60474</v>
      </c>
      <c r="E28" s="10">
        <v>11545300</v>
      </c>
      <c r="F28" s="3">
        <f>D28+E28</f>
        <v>11484826</v>
      </c>
      <c r="G28" s="10">
        <v>11514600</v>
      </c>
      <c r="H28" s="9">
        <f>E28-G28</f>
        <v>30700</v>
      </c>
      <c r="I28" s="9">
        <f>F28-G28</f>
        <v>-29774</v>
      </c>
      <c r="J28" s="11">
        <v>577265</v>
      </c>
      <c r="K28" s="3">
        <f>F28+J28</f>
        <v>12062091</v>
      </c>
      <c r="L28" s="9">
        <f>(K28-G28)*((K28-G28)&lt;0)</f>
        <v>0</v>
      </c>
    </row>
    <row r="29" spans="1:12" x14ac:dyDescent="0.2">
      <c r="A29" s="2" t="s">
        <v>9</v>
      </c>
      <c r="B29" s="2" t="s">
        <v>9</v>
      </c>
      <c r="C29" s="2" t="s">
        <v>14</v>
      </c>
      <c r="D29" s="10">
        <f t="shared" si="3"/>
        <v>0</v>
      </c>
      <c r="E29" s="10">
        <v>8377200</v>
      </c>
      <c r="F29" s="3">
        <f>D29+E29</f>
        <v>8377200</v>
      </c>
      <c r="G29" s="10">
        <v>8334200</v>
      </c>
      <c r="H29" s="9">
        <f>E29-G29</f>
        <v>43000</v>
      </c>
      <c r="I29" s="9">
        <f>F29-G29</f>
        <v>43000</v>
      </c>
      <c r="J29" s="11">
        <v>418860</v>
      </c>
      <c r="K29" s="3">
        <f>F29+J29</f>
        <v>8796060</v>
      </c>
      <c r="L29" s="9">
        <f>(K29-G29)*((K29-G29)&lt;0)</f>
        <v>0</v>
      </c>
    </row>
    <row r="30" spans="1:12" x14ac:dyDescent="0.2">
      <c r="A30" s="2" t="s">
        <v>4</v>
      </c>
      <c r="B30" s="2" t="s">
        <v>4</v>
      </c>
      <c r="C30" s="2" t="s">
        <v>15</v>
      </c>
      <c r="D30" s="10">
        <f t="shared" si="3"/>
        <v>0</v>
      </c>
      <c r="E30" s="10">
        <v>953500</v>
      </c>
      <c r="F30" s="3">
        <f>D30+E30</f>
        <v>953500</v>
      </c>
      <c r="G30" s="11">
        <v>1000500</v>
      </c>
      <c r="H30" s="9">
        <f>E30-G30</f>
        <v>-47000</v>
      </c>
      <c r="I30" s="9">
        <f>F30-G30</f>
        <v>-47000</v>
      </c>
      <c r="J30" s="11">
        <v>47675</v>
      </c>
      <c r="K30" s="9">
        <f>F30+J30</f>
        <v>1001175</v>
      </c>
      <c r="L30" s="9">
        <f>(K30-G30)*((K30-G30)&lt;0)</f>
        <v>0</v>
      </c>
    </row>
    <row r="31" spans="1:12" x14ac:dyDescent="0.2">
      <c r="A31" s="2" t="s">
        <v>19</v>
      </c>
      <c r="B31" s="2" t="s">
        <v>21</v>
      </c>
      <c r="C31" s="2" t="s">
        <v>20</v>
      </c>
      <c r="D31" s="10">
        <f t="shared" ref="D31" si="4">I11</f>
        <v>-12898.620999999985</v>
      </c>
      <c r="E31" s="10">
        <f>533551</f>
        <v>533551</v>
      </c>
      <c r="F31" s="10">
        <f>D31+E31</f>
        <v>520652.37900000002</v>
      </c>
      <c r="G31" s="10">
        <v>545809</v>
      </c>
      <c r="H31" s="11">
        <f>E31-G31</f>
        <v>-12258</v>
      </c>
      <c r="I31" s="11">
        <f>F31-G31</f>
        <v>-25156.620999999985</v>
      </c>
      <c r="J31" s="11">
        <v>16007</v>
      </c>
      <c r="K31" s="9">
        <f>F31+J31</f>
        <v>536659.37899999996</v>
      </c>
      <c r="L31" s="9">
        <f>(K31-G31)*((K31-G31)&lt;0)</f>
        <v>-9149.6210000000428</v>
      </c>
    </row>
    <row r="32" spans="1:12" x14ac:dyDescent="0.2">
      <c r="A32" s="4"/>
      <c r="B32" s="4"/>
      <c r="C32" s="4" t="s">
        <v>6</v>
      </c>
      <c r="D32" s="5">
        <f t="shared" ref="D32:I32" si="5">SUM(D27:D31)</f>
        <v>-181971.62099999998</v>
      </c>
      <c r="E32" s="5">
        <f t="shared" si="5"/>
        <v>34774451</v>
      </c>
      <c r="F32" s="5">
        <f t="shared" si="5"/>
        <v>34592479.379000001</v>
      </c>
      <c r="G32" s="5">
        <f t="shared" si="5"/>
        <v>34795809</v>
      </c>
      <c r="H32" s="5">
        <f t="shared" si="5"/>
        <v>-21358</v>
      </c>
      <c r="I32" s="5">
        <f t="shared" si="5"/>
        <v>-203329.62099999998</v>
      </c>
      <c r="J32" s="5">
        <f>SUM(J27:J31)</f>
        <v>1728052</v>
      </c>
      <c r="K32" s="5">
        <f>SUM(K27:K31)</f>
        <v>36320531.379000001</v>
      </c>
      <c r="L32" s="5">
        <f>SUM(L27:L31)</f>
        <v>-9149.6210000000428</v>
      </c>
    </row>
    <row r="33" spans="1:12" x14ac:dyDescent="0.2">
      <c r="A33" s="29" t="s">
        <v>16</v>
      </c>
      <c r="B33" s="29"/>
      <c r="C33" s="29"/>
      <c r="D33" s="29"/>
      <c r="E33" s="29"/>
      <c r="F33" s="29"/>
      <c r="G33" s="29"/>
      <c r="H33" s="29"/>
      <c r="I33" s="29"/>
    </row>
    <row r="34" spans="1:12" x14ac:dyDescent="0.2">
      <c r="A34" s="2" t="s">
        <v>10</v>
      </c>
      <c r="B34" s="2" t="s">
        <v>10</v>
      </c>
      <c r="C34" s="2" t="s">
        <v>23</v>
      </c>
      <c r="D34" s="10">
        <f t="shared" ref="D34" si="6">MIN(I14,0)</f>
        <v>0</v>
      </c>
      <c r="E34" s="10">
        <v>1048000</v>
      </c>
      <c r="F34" s="3">
        <f>D34+E34</f>
        <v>1048000</v>
      </c>
      <c r="G34" s="11">
        <v>993000</v>
      </c>
      <c r="H34" s="9">
        <f>E34-G34</f>
        <v>55000</v>
      </c>
      <c r="I34" s="9">
        <f>F34-G34</f>
        <v>55000</v>
      </c>
      <c r="J34" s="10">
        <v>62880</v>
      </c>
      <c r="K34" s="3">
        <f>F34+J34</f>
        <v>1110880</v>
      </c>
      <c r="L34" s="9">
        <f>(K34-G34)*((K34-G34)&lt;0)</f>
        <v>0</v>
      </c>
    </row>
    <row r="35" spans="1:12" x14ac:dyDescent="0.2">
      <c r="A35" s="2" t="s">
        <v>5</v>
      </c>
      <c r="B35" s="2" t="s">
        <v>5</v>
      </c>
      <c r="C35" s="2" t="s">
        <v>17</v>
      </c>
      <c r="D35" s="10">
        <v>0</v>
      </c>
      <c r="E35" s="10">
        <v>7467700</v>
      </c>
      <c r="F35" s="10">
        <f>D35+E35</f>
        <v>7467700</v>
      </c>
      <c r="G35" s="10">
        <v>7467700</v>
      </c>
      <c r="H35" s="9">
        <f>E35-G35</f>
        <v>0</v>
      </c>
      <c r="I35" s="9">
        <f>F35-G35</f>
        <v>0</v>
      </c>
      <c r="J35" s="10">
        <v>0</v>
      </c>
      <c r="K35" s="3">
        <f>F35+J35</f>
        <v>7467700</v>
      </c>
      <c r="L35" s="9">
        <f>(K35-G35)*((K35-G35)&lt;0)</f>
        <v>0</v>
      </c>
    </row>
    <row r="36" spans="1:12" x14ac:dyDescent="0.2">
      <c r="A36" s="4"/>
      <c r="B36" s="4"/>
      <c r="C36" s="4" t="s">
        <v>6</v>
      </c>
      <c r="D36" s="5">
        <f t="shared" ref="D36:I36" si="7">SUM(D34:D35)</f>
        <v>0</v>
      </c>
      <c r="E36" s="5">
        <f t="shared" si="7"/>
        <v>8515700</v>
      </c>
      <c r="F36" s="5">
        <f t="shared" si="7"/>
        <v>8515700</v>
      </c>
      <c r="G36" s="5">
        <f t="shared" si="7"/>
        <v>8460700</v>
      </c>
      <c r="H36" s="5">
        <f t="shared" si="7"/>
        <v>55000</v>
      </c>
      <c r="I36" s="5">
        <f t="shared" si="7"/>
        <v>55000</v>
      </c>
      <c r="J36" s="5">
        <f>SUM(J34:J35)</f>
        <v>62880</v>
      </c>
      <c r="K36" s="5">
        <f>SUM(K34:K35)</f>
        <v>8578580</v>
      </c>
      <c r="L36" s="5">
        <f>SUM(L34:L35)</f>
        <v>0</v>
      </c>
    </row>
    <row r="37" spans="1:12" x14ac:dyDescent="0.2">
      <c r="A37" s="23"/>
      <c r="B37" s="23"/>
      <c r="C37" s="23"/>
      <c r="D37" s="23"/>
      <c r="E37" s="23"/>
      <c r="F37" s="23"/>
      <c r="G37" s="23"/>
      <c r="H37" s="23"/>
      <c r="I37" s="23"/>
    </row>
    <row r="38" spans="1:12" ht="13.5" thickBot="1" x14ac:dyDescent="0.25">
      <c r="A38" s="6"/>
      <c r="B38" s="6"/>
      <c r="C38" s="6" t="s">
        <v>18</v>
      </c>
      <c r="D38" s="7">
        <f t="shared" ref="D38:L38" si="8">D32+D36</f>
        <v>-181971.62099999998</v>
      </c>
      <c r="E38" s="7">
        <f t="shared" si="8"/>
        <v>43290151</v>
      </c>
      <c r="F38" s="7">
        <f t="shared" si="8"/>
        <v>43108179.379000001</v>
      </c>
      <c r="G38" s="7">
        <f t="shared" si="8"/>
        <v>43256509</v>
      </c>
      <c r="H38" s="7">
        <f t="shared" si="8"/>
        <v>33642</v>
      </c>
      <c r="I38" s="7">
        <f t="shared" si="8"/>
        <v>-148329.62099999998</v>
      </c>
      <c r="J38" s="7">
        <f t="shared" si="8"/>
        <v>1790932</v>
      </c>
      <c r="K38" s="7">
        <f t="shared" si="8"/>
        <v>44899111.379000001</v>
      </c>
      <c r="L38" s="7">
        <f t="shared" si="8"/>
        <v>-9149.6210000000428</v>
      </c>
    </row>
    <row r="40" spans="1:12" x14ac:dyDescent="0.2">
      <c r="J40" s="15"/>
    </row>
    <row r="41" spans="1:12" ht="15" x14ac:dyDescent="0.25">
      <c r="A41" s="24" t="s">
        <v>34</v>
      </c>
      <c r="B41" s="25"/>
      <c r="C41" s="25"/>
      <c r="D41" s="25"/>
      <c r="E41" s="25"/>
      <c r="F41" s="25"/>
      <c r="G41" s="25"/>
      <c r="H41" s="25"/>
      <c r="I41" s="25"/>
    </row>
    <row r="42" spans="1:12" x14ac:dyDescent="0.2">
      <c r="A42" s="16"/>
      <c r="B42" s="16"/>
      <c r="C42" s="16"/>
      <c r="D42" s="16"/>
      <c r="E42" s="16"/>
      <c r="F42" s="16"/>
      <c r="G42" s="16"/>
      <c r="H42" s="16"/>
      <c r="I42" s="16"/>
    </row>
    <row r="43" spans="1:12" x14ac:dyDescent="0.2">
      <c r="A43" s="26" t="s">
        <v>0</v>
      </c>
      <c r="B43" s="27"/>
      <c r="C43" s="27"/>
      <c r="D43" s="27"/>
      <c r="E43" s="27"/>
      <c r="F43" s="27"/>
      <c r="G43" s="27"/>
      <c r="H43" s="27"/>
      <c r="I43" s="27"/>
    </row>
    <row r="44" spans="1:12" ht="13.5" thickBot="1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2"/>
      <c r="K44" s="12"/>
      <c r="L44" s="12"/>
    </row>
    <row r="45" spans="1:12" ht="27.75" thickBot="1" x14ac:dyDescent="0.25">
      <c r="A45" s="28"/>
      <c r="B45" s="28"/>
      <c r="C45" s="28"/>
      <c r="D45" s="1" t="s">
        <v>35</v>
      </c>
      <c r="E45" s="8" t="s">
        <v>36</v>
      </c>
      <c r="F45" s="8" t="s">
        <v>37</v>
      </c>
      <c r="G45" s="8" t="s">
        <v>38</v>
      </c>
      <c r="H45" s="8" t="s">
        <v>22</v>
      </c>
      <c r="I45" s="8" t="s">
        <v>1</v>
      </c>
      <c r="J45" s="17"/>
      <c r="K45" s="17"/>
      <c r="L45" s="17"/>
    </row>
    <row r="46" spans="1:12" x14ac:dyDescent="0.2">
      <c r="A46" s="29" t="s">
        <v>11</v>
      </c>
      <c r="B46" s="29"/>
      <c r="C46" s="29"/>
      <c r="D46" s="29"/>
      <c r="E46" s="29"/>
      <c r="F46" s="29"/>
      <c r="G46" s="29"/>
      <c r="H46" s="29"/>
      <c r="I46" s="29"/>
      <c r="J46" s="12"/>
      <c r="K46" s="12"/>
      <c r="L46" s="12"/>
    </row>
    <row r="47" spans="1:12" x14ac:dyDescent="0.2">
      <c r="A47" s="2" t="s">
        <v>7</v>
      </c>
      <c r="B47" s="2" t="s">
        <v>7</v>
      </c>
      <c r="C47" s="2" t="s">
        <v>12</v>
      </c>
      <c r="D47" s="10">
        <f t="shared" ref="D47:D49" si="9">MIN(I27,0)*(L27=0)</f>
        <v>-144399</v>
      </c>
      <c r="E47" s="10">
        <f>G47-D47</f>
        <v>12962599</v>
      </c>
      <c r="F47" s="3">
        <f>D47+E47</f>
        <v>12818200</v>
      </c>
      <c r="G47" s="10">
        <v>12818200</v>
      </c>
      <c r="H47" s="9">
        <f>E47-G47</f>
        <v>144399</v>
      </c>
      <c r="I47" s="9">
        <f>F47-G47</f>
        <v>0</v>
      </c>
      <c r="J47" s="18"/>
      <c r="K47" s="19"/>
      <c r="L47" s="20"/>
    </row>
    <row r="48" spans="1:12" x14ac:dyDescent="0.2">
      <c r="A48" s="2" t="s">
        <v>8</v>
      </c>
      <c r="B48" s="2" t="s">
        <v>8</v>
      </c>
      <c r="C48" s="2" t="s">
        <v>13</v>
      </c>
      <c r="D48" s="10">
        <f t="shared" si="9"/>
        <v>-29774</v>
      </c>
      <c r="E48" s="10">
        <f t="shared" ref="E48:E51" si="10">G48-D48</f>
        <v>11050374</v>
      </c>
      <c r="F48" s="3">
        <f>D48+E48</f>
        <v>11020600</v>
      </c>
      <c r="G48" s="10">
        <v>11020600</v>
      </c>
      <c r="H48" s="9">
        <f>E48-G48</f>
        <v>29774</v>
      </c>
      <c r="I48" s="9">
        <f>F48-G48</f>
        <v>0</v>
      </c>
      <c r="J48" s="18"/>
      <c r="K48" s="19"/>
      <c r="L48" s="20"/>
    </row>
    <row r="49" spans="1:12" x14ac:dyDescent="0.2">
      <c r="A49" s="2" t="s">
        <v>9</v>
      </c>
      <c r="B49" s="2" t="s">
        <v>9</v>
      </c>
      <c r="C49" s="2" t="s">
        <v>14</v>
      </c>
      <c r="D49" s="10">
        <f t="shared" si="9"/>
        <v>0</v>
      </c>
      <c r="E49" s="10">
        <f t="shared" si="10"/>
        <v>8294600</v>
      </c>
      <c r="F49" s="3">
        <f>D49+E49</f>
        <v>8294600</v>
      </c>
      <c r="G49" s="10">
        <v>8294600</v>
      </c>
      <c r="H49" s="9">
        <f>E49-G49</f>
        <v>0</v>
      </c>
      <c r="I49" s="9">
        <f>F49-G49</f>
        <v>0</v>
      </c>
      <c r="J49" s="18"/>
      <c r="K49" s="19"/>
      <c r="L49" s="20"/>
    </row>
    <row r="50" spans="1:12" x14ac:dyDescent="0.2">
      <c r="A50" s="2" t="s">
        <v>4</v>
      </c>
      <c r="B50" s="2" t="s">
        <v>4</v>
      </c>
      <c r="C50" s="2" t="s">
        <v>15</v>
      </c>
      <c r="D50" s="10">
        <f>MIN(I30,0)*(L30=0)</f>
        <v>-47000</v>
      </c>
      <c r="E50" s="10">
        <f t="shared" si="10"/>
        <v>1134500</v>
      </c>
      <c r="F50" s="3">
        <f>D50+E50</f>
        <v>1087500</v>
      </c>
      <c r="G50" s="11">
        <v>1087500</v>
      </c>
      <c r="H50" s="9">
        <f>E50-G50</f>
        <v>47000</v>
      </c>
      <c r="I50" s="9">
        <f>F50-G50</f>
        <v>0</v>
      </c>
      <c r="J50" s="18"/>
      <c r="K50" s="20"/>
      <c r="L50" s="20"/>
    </row>
    <row r="51" spans="1:12" x14ac:dyDescent="0.2">
      <c r="A51" s="2" t="s">
        <v>19</v>
      </c>
      <c r="B51" s="2" t="s">
        <v>21</v>
      </c>
      <c r="C51" s="2" t="s">
        <v>20</v>
      </c>
      <c r="D51" s="10">
        <f>MIN(I31,0)*(L31=0)</f>
        <v>0</v>
      </c>
      <c r="E51" s="10">
        <f t="shared" si="10"/>
        <v>554359</v>
      </c>
      <c r="F51" s="10">
        <f>D51+E51</f>
        <v>554359</v>
      </c>
      <c r="G51" s="10">
        <v>554359</v>
      </c>
      <c r="H51" s="11">
        <f>E51-G51</f>
        <v>0</v>
      </c>
      <c r="I51" s="11">
        <f>F51-G51</f>
        <v>0</v>
      </c>
      <c r="J51" s="18"/>
      <c r="K51" s="20"/>
      <c r="L51" s="20"/>
    </row>
    <row r="52" spans="1:12" x14ac:dyDescent="0.2">
      <c r="A52" s="4"/>
      <c r="B52" s="4"/>
      <c r="C52" s="4" t="s">
        <v>6</v>
      </c>
      <c r="D52" s="5">
        <f t="shared" ref="D52:I52" si="11">SUM(D47:D51)</f>
        <v>-221173</v>
      </c>
      <c r="E52" s="5">
        <f t="shared" si="11"/>
        <v>33996432</v>
      </c>
      <c r="F52" s="5">
        <f t="shared" si="11"/>
        <v>33775259</v>
      </c>
      <c r="G52" s="5">
        <f t="shared" si="11"/>
        <v>33775259</v>
      </c>
      <c r="H52" s="5">
        <f t="shared" si="11"/>
        <v>221173</v>
      </c>
      <c r="I52" s="5">
        <f t="shared" si="11"/>
        <v>0</v>
      </c>
      <c r="J52" s="21"/>
      <c r="K52" s="21"/>
      <c r="L52" s="21"/>
    </row>
    <row r="53" spans="1:12" x14ac:dyDescent="0.2">
      <c r="A53" s="29" t="s">
        <v>16</v>
      </c>
      <c r="B53" s="29"/>
      <c r="C53" s="29"/>
      <c r="D53" s="29"/>
      <c r="E53" s="29"/>
      <c r="F53" s="29"/>
      <c r="G53" s="29"/>
      <c r="H53" s="29"/>
      <c r="I53" s="29"/>
      <c r="J53" s="12"/>
      <c r="K53" s="12"/>
      <c r="L53" s="12"/>
    </row>
    <row r="54" spans="1:12" x14ac:dyDescent="0.2">
      <c r="A54" s="2" t="s">
        <v>10</v>
      </c>
      <c r="B54" s="2" t="s">
        <v>10</v>
      </c>
      <c r="C54" s="2" t="s">
        <v>23</v>
      </c>
      <c r="D54" s="10">
        <f t="shared" ref="D54:D55" si="12">MIN(I34,0)*(L34=0)</f>
        <v>0</v>
      </c>
      <c r="E54" s="10">
        <f t="shared" ref="E54:E55" si="13">G54-D54</f>
        <v>1096100</v>
      </c>
      <c r="F54" s="3">
        <f>D54+E54</f>
        <v>1096100</v>
      </c>
      <c r="G54" s="11">
        <v>1096100</v>
      </c>
      <c r="H54" s="9">
        <f>E54-G54</f>
        <v>0</v>
      </c>
      <c r="I54" s="9">
        <f>F54-G54</f>
        <v>0</v>
      </c>
      <c r="J54" s="22"/>
      <c r="K54" s="19"/>
      <c r="L54" s="20"/>
    </row>
    <row r="55" spans="1:12" x14ac:dyDescent="0.2">
      <c r="A55" s="2" t="s">
        <v>5</v>
      </c>
      <c r="B55" s="2" t="s">
        <v>5</v>
      </c>
      <c r="C55" s="2" t="s">
        <v>17</v>
      </c>
      <c r="D55" s="10">
        <f t="shared" si="12"/>
        <v>0</v>
      </c>
      <c r="E55" s="10">
        <f t="shared" si="13"/>
        <v>7445200</v>
      </c>
      <c r="F55" s="10">
        <f>D55+E55</f>
        <v>7445200</v>
      </c>
      <c r="G55" s="10">
        <v>7445200</v>
      </c>
      <c r="H55" s="9">
        <f>E55-G55</f>
        <v>0</v>
      </c>
      <c r="I55" s="9">
        <f>F55-G55</f>
        <v>0</v>
      </c>
      <c r="J55" s="22"/>
      <c r="K55" s="19"/>
      <c r="L55" s="20"/>
    </row>
    <row r="56" spans="1:12" x14ac:dyDescent="0.2">
      <c r="A56" s="4"/>
      <c r="B56" s="4"/>
      <c r="C56" s="4" t="s">
        <v>6</v>
      </c>
      <c r="D56" s="5">
        <f t="shared" ref="D56:I56" si="14">SUM(D54:D55)</f>
        <v>0</v>
      </c>
      <c r="E56" s="5">
        <f t="shared" si="14"/>
        <v>8541300</v>
      </c>
      <c r="F56" s="5">
        <f t="shared" si="14"/>
        <v>8541300</v>
      </c>
      <c r="G56" s="5">
        <f t="shared" si="14"/>
        <v>8541300</v>
      </c>
      <c r="H56" s="5">
        <f t="shared" si="14"/>
        <v>0</v>
      </c>
      <c r="I56" s="5">
        <f t="shared" si="14"/>
        <v>0</v>
      </c>
      <c r="J56" s="21"/>
      <c r="K56" s="21"/>
      <c r="L56" s="21"/>
    </row>
    <row r="57" spans="1:12" x14ac:dyDescent="0.2">
      <c r="A57" s="23"/>
      <c r="B57" s="23"/>
      <c r="C57" s="23"/>
      <c r="D57" s="23"/>
      <c r="E57" s="23"/>
      <c r="F57" s="23"/>
      <c r="G57" s="23"/>
      <c r="H57" s="23"/>
      <c r="I57" s="23"/>
      <c r="J57" s="12"/>
      <c r="K57" s="12"/>
      <c r="L57" s="12"/>
    </row>
    <row r="58" spans="1:12" ht="13.5" thickBot="1" x14ac:dyDescent="0.25">
      <c r="A58" s="6"/>
      <c r="B58" s="6"/>
      <c r="C58" s="6" t="s">
        <v>18</v>
      </c>
      <c r="D58" s="7">
        <f t="shared" ref="D58:I58" si="15">D52+D56</f>
        <v>-221173</v>
      </c>
      <c r="E58" s="7">
        <f t="shared" si="15"/>
        <v>42537732</v>
      </c>
      <c r="F58" s="7">
        <f t="shared" si="15"/>
        <v>42316559</v>
      </c>
      <c r="G58" s="7">
        <f t="shared" si="15"/>
        <v>42316559</v>
      </c>
      <c r="H58" s="7">
        <f t="shared" si="15"/>
        <v>221173</v>
      </c>
      <c r="I58" s="7">
        <f t="shared" si="15"/>
        <v>0</v>
      </c>
      <c r="J58" s="21"/>
      <c r="K58" s="21"/>
      <c r="L58" s="21"/>
    </row>
  </sheetData>
  <mergeCells count="18">
    <mergeCell ref="A57:I57"/>
    <mergeCell ref="A41:I41"/>
    <mergeCell ref="A43:I43"/>
    <mergeCell ref="A45:C45"/>
    <mergeCell ref="A46:I46"/>
    <mergeCell ref="A53:I53"/>
    <mergeCell ref="A17:I17"/>
    <mergeCell ref="A1:I1"/>
    <mergeCell ref="A3:I3"/>
    <mergeCell ref="A5:C5"/>
    <mergeCell ref="A6:I6"/>
    <mergeCell ref="A13:I13"/>
    <mergeCell ref="A37:I37"/>
    <mergeCell ref="A21:I21"/>
    <mergeCell ref="A23:I23"/>
    <mergeCell ref="A25:C25"/>
    <mergeCell ref="A26:I26"/>
    <mergeCell ref="A33:I33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scaleWithDoc="0" alignWithMargins="0">
    <oddFooter>&amp;C&amp;P (&amp;N)&amp;R Bilaga 1 till Rapport 2017-02-20&amp;K000000 dnr VER 2017-2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Company>SFA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Stefan Granbom</cp:lastModifiedBy>
  <cp:lastPrinted>2016-11-30T14:18:52Z</cp:lastPrinted>
  <dcterms:created xsi:type="dcterms:W3CDTF">2009-10-28T11:41:28Z</dcterms:created>
  <dcterms:modified xsi:type="dcterms:W3CDTF">2017-02-16T09:14:43Z</dcterms:modified>
</cp:coreProperties>
</file>