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20-Linje lokalt\26-Analysavd\30-UFK\50-Prognos\JanPM\JanPM 2018\"/>
    </mc:Choice>
  </mc:AlternateContent>
  <bookViews>
    <workbookView xWindow="240" yWindow="75" windowWidth="16155" windowHeight="8190"/>
  </bookViews>
  <sheets>
    <sheet name="bilaga 1" sheetId="1" r:id="rId1"/>
  </sheets>
  <definedNames>
    <definedName name="_AMO_ContentDefinition_372561956" hidden="1">"'Partitions:7'"</definedName>
    <definedName name="_AMO_ContentDefinition_372561956.0" hidden="1">"'&lt;ContentDefinition name=""Sammanfattningstabell"" rsid=""372561956"" type=""StoredProcess"" format=""HTML"" imgfmt=""ACTIVEX"" created=""10/28/2009 12:42:25"" modifed=""10/28/2009 12:42:25"" user=""Ulla Östman Krantz"" apply=""False"" thread=""BACKG'"</definedName>
    <definedName name="_AMO_ContentDefinition_372561956.1" hidden="1">"'ROUND"" css=""N:\HK\FU\AVDGEM\Prognoser\ISP\Prognosdokument.css"" range=""Sammanfattningstabell_2"" auto=""False"" rdc=""False"" mig=""False"" xTime=""00:00:13.4688362"" rTime=""00:00:01.5312598"" bgnew=""False"" nFmt=""False"" grphSet=""False"" i'"</definedName>
    <definedName name="_AMO_ContentDefinition_372561956.2" hidden="1">"'mgY=""0"" imgX=""0""&gt;_x000D_
  &lt;files&gt;\\ads.sfa.se\data\hemkataloger2\g41hemkataloger\41000303\Mina dokument\My SAS Files\Add-In for Microsoft Office\_SOA_Sammanfattningstabell_36\Sammanfattningstabell.html&lt;/files&gt;_x000D_
  &lt;param n=""DisplayName"" v=""Sammanfatt'"</definedName>
    <definedName name="_AMO_ContentDefinition_372561956.3" hidden="1">"'ningstabell"" /&gt;_x000D_
  &lt;param n=""ServerName"" v=""SASMain"" /&gt;_x000D_
  &lt;param n=""ResultsOnServer"" v=""False"" /&gt;_x000D_
  &lt;param n=""AMO_Version"" v=""2.1"" /&gt;_x000D_
  &lt;param n=""UIParameter_0"" v=""prognosperiod::200910"" /&gt;_x000D_
  &lt;param n=""UIParameter_1"" v=""progno'"</definedName>
    <definedName name="_AMO_ContentDefinition_372561956.4" hidden="1">"'sversion::VL|S"" /&gt;_x000D_
  &lt;param n=""UIParameter_2"" v=""hierarkidatum::"" /&gt;_x000D_
  &lt;param n=""UIParameter_3"" v=""skriv_ingaende_data::NEJ"" /&gt;_x000D_
  &lt;param n=""UIParameter_4"" v=""rapporttyp::sammanfattning_t_pluss1_q3"" /&gt;_x000D_
  &lt;param n=""UIParameters"" v=""'"</definedName>
    <definedName name="_AMO_ContentDefinition_372561956.5" hidden="1">"'5"" /&gt;_x000D_
  &lt;param n=""StoredProcessID"" v=""A5H9PEQK.B7000KUA"" /&gt;_x000D_
  &lt;param n=""StoredProcessPath"" v=""BIP Tree/ISP/System/Sammanfattningstabell"" /&gt;_x000D_
  &lt;param n=""RepositoryName"" v=""Foundation"" /&gt;_x000D_
  &lt;param n=""ClassName"" v=""SAS.OfficeAddin.St'"</definedName>
    <definedName name="_AMO_ContentDefinition_372561956.6" hidden="1">"'oredProcess"" /&gt;_x000D_
&lt;/ContentDefinition&gt;'"</definedName>
    <definedName name="_AMO_ContentDefinition_873217328" hidden="1">"'Partitions:7'"</definedName>
    <definedName name="_AMO_ContentDefinition_873217328.0" hidden="1">"'&lt;ContentDefinition name=""Sammanfattningstabell"" rsid=""873217328"" type=""StoredProcess"" format=""HTML"" imgfmt=""ACTIVEX"" created=""10/28/2009 12:41:27"" modifed=""10/28/2009 12:41:27"" user=""Ulla Östman Krantz"" apply=""False"" thread=""BACKG'"</definedName>
    <definedName name="_AMO_ContentDefinition_873217328.1" hidden="1">"'ROUND"" css=""N:\HK\FU\AVDGEM\Prognoser\ISP\Prognosdokument.css"" range=""Sammanfattningstabell"" auto=""False"" rdc=""False"" mig=""False"" xTime=""00:00:21.5626380"" rTime=""00:00:01.8437618"" bgnew=""False"" nFmt=""False"" grphSet=""False"" img'"</definedName>
    <definedName name="_AMO_ContentDefinition_873217328.2" hidden="1">"'Y=""0"" imgX=""0""&gt;_x000D_
  &lt;files&gt;\\ads.sfa.se\data\hemkataloger2\g41hemkataloger\41000303\Mina dokument\My SAS Files\Add-In for Microsoft Office\_SOA_Sammanfattningstabell_35\Sammanfattningstabell.html&lt;/files&gt;_x000D_
  &lt;param n=""DisplayName"" v=""Sammanfattni'"</definedName>
    <definedName name="_AMO_ContentDefinition_873217328.3" hidden="1">"'ngstabell"" /&gt;_x000D_
  &lt;param n=""ServerName"" v=""SASMain"" /&gt;_x000D_
  &lt;param n=""ResultsOnServer"" v=""False"" /&gt;_x000D_
  &lt;param n=""AMO_Version"" v=""2.1"" /&gt;_x000D_
  &lt;param n=""UIParameter_0"" v=""prognosperiod::200910"" /&gt;_x000D_
  &lt;param n=""UIParameter_1"" v=""prognosv'"</definedName>
    <definedName name="_AMO_ContentDefinition_873217328.4" hidden="1">"'ersion::VL|S"" /&gt;_x000D_
  &lt;param n=""UIParameter_2"" v=""hierarkidatum::"" /&gt;_x000D_
  &lt;param n=""UIParameter_3"" v=""skriv_ingaende_data::NEJ"" /&gt;_x000D_
  &lt;param n=""UIParameter_4"" v=""rapporttyp::sammanfattning_t"" /&gt;_x000D_
  &lt;param n=""UIParameters"" v=""5"" /&gt;_x000D_
  &lt;p'"</definedName>
    <definedName name="_AMO_ContentDefinition_873217328.5" hidden="1">"'aram n=""StoredProcessID"" v=""A5H9PEQK.B7000KUA"" /&gt;_x000D_
  &lt;param n=""StoredProcessPath"" v=""BIP Tree/ISP/System/Sammanfattningstabell"" /&gt;_x000D_
  &lt;param n=""RepositoryName"" v=""Foundation"" /&gt;_x000D_
  &lt;param n=""ClassName"" v=""SAS.OfficeAddin.StoredProcess""'"</definedName>
    <definedName name="_AMO_ContentDefinition_873217328.6" hidden="1">"' /&gt;_x000D_
&lt;/ContentDefinition&gt;'"</definedName>
    <definedName name="_AMO_ContentLocation_372561956_HtmlCsvResults_" hidden="1">"'&lt;ContentLocation path="""" rsid=""372561956"" tag=""HtmlCsvResults"" fid=""0"" /&gt;'"</definedName>
    <definedName name="_AMO_ContentLocation_873217328_HtmlCsvResults_" hidden="1">"'&lt;ContentLocation path="""" rsid=""873217328"" tag=""HtmlCsvResults"" fid=""0"" /&gt;'"</definedName>
    <definedName name="_AMO_SingleObject_372561956_HtmlCsvResults_" hidden="1">#REF!</definedName>
    <definedName name="_AMO_SingleObject_873217328_HtmlCsvResults_" hidden="1">'bilaga 1'!#REF!</definedName>
    <definedName name="_AMO_XmlVersion" hidden="1">"'1'"</definedName>
    <definedName name="Sammanfattningstabell">'bilaga 1'!#REF!</definedName>
    <definedName name="Sammanfattningstabell_2">#REF!</definedName>
  </definedNames>
  <calcPr calcId="162913"/>
</workbook>
</file>

<file path=xl/calcChain.xml><?xml version="1.0" encoding="utf-8"?>
<calcChain xmlns="http://schemas.openxmlformats.org/spreadsheetml/2006/main">
  <c r="L11" i="1" l="1"/>
  <c r="J36" i="1" l="1"/>
  <c r="L35" i="1"/>
  <c r="K35" i="1"/>
  <c r="J32" i="1"/>
  <c r="J38" i="1" s="1"/>
  <c r="K31" i="1"/>
  <c r="L31" i="1" s="1"/>
  <c r="F35" i="1" l="1"/>
  <c r="D35" i="1" l="1"/>
  <c r="I35" i="1" s="1"/>
  <c r="G36" i="1"/>
  <c r="E36" i="1"/>
  <c r="H35" i="1"/>
  <c r="H34" i="1"/>
  <c r="H36" i="1" s="1"/>
  <c r="G32" i="1"/>
  <c r="H31" i="1"/>
  <c r="E32" i="1"/>
  <c r="H30" i="1"/>
  <c r="H29" i="1"/>
  <c r="H28" i="1"/>
  <c r="H27" i="1"/>
  <c r="G38" i="1" l="1"/>
  <c r="E38" i="1"/>
  <c r="H32" i="1"/>
  <c r="H38" i="1" s="1"/>
  <c r="E11" i="1"/>
  <c r="J16" i="1" l="1"/>
  <c r="J12" i="1"/>
  <c r="J18" i="1" l="1"/>
  <c r="G16" i="1"/>
  <c r="E16" i="1"/>
  <c r="H15" i="1"/>
  <c r="F15" i="1"/>
  <c r="H14" i="1"/>
  <c r="G12" i="1"/>
  <c r="E12" i="1"/>
  <c r="H11" i="1"/>
  <c r="H10" i="1"/>
  <c r="H9" i="1"/>
  <c r="H8" i="1"/>
  <c r="H7" i="1"/>
  <c r="I15" i="1" l="1"/>
  <c r="K15" i="1"/>
  <c r="L15" i="1" s="1"/>
  <c r="G18" i="1"/>
  <c r="H16" i="1"/>
  <c r="E18" i="1"/>
  <c r="H12" i="1"/>
  <c r="H18" i="1" l="1"/>
  <c r="F11" i="1" l="1"/>
  <c r="I11" i="1" l="1"/>
  <c r="D31" i="1" s="1"/>
  <c r="F31" i="1" s="1"/>
  <c r="I31" i="1" s="1"/>
  <c r="K11" i="1"/>
  <c r="F10" i="1"/>
  <c r="I10" i="1" l="1"/>
  <c r="D30" i="1" s="1"/>
  <c r="K10" i="1"/>
  <c r="L10" i="1" s="1"/>
  <c r="F30" i="1" l="1"/>
  <c r="K30" i="1" s="1"/>
  <c r="L30" i="1" s="1"/>
  <c r="F7" i="1"/>
  <c r="K7" i="1" s="1"/>
  <c r="L7" i="1" s="1"/>
  <c r="F9" i="1"/>
  <c r="I30" i="1" l="1"/>
  <c r="I9" i="1"/>
  <c r="D29" i="1" s="1"/>
  <c r="K9" i="1"/>
  <c r="I7" i="1"/>
  <c r="D27" i="1" s="1"/>
  <c r="F27" i="1" s="1"/>
  <c r="I27" i="1" l="1"/>
  <c r="K27" i="1"/>
  <c r="F29" i="1"/>
  <c r="K29" i="1" s="1"/>
  <c r="L29" i="1" s="1"/>
  <c r="L9" i="1"/>
  <c r="L27" i="1" l="1"/>
  <c r="I29" i="1"/>
  <c r="D16" i="1"/>
  <c r="F14" i="1"/>
  <c r="K14" i="1" s="1"/>
  <c r="L14" i="1" l="1"/>
  <c r="K16" i="1"/>
  <c r="I14" i="1"/>
  <c r="D34" i="1" s="1"/>
  <c r="F16" i="1"/>
  <c r="F8" i="1"/>
  <c r="K8" i="1" s="1"/>
  <c r="D12" i="1"/>
  <c r="D18" i="1" s="1"/>
  <c r="D36" i="1" l="1"/>
  <c r="F34" i="1"/>
  <c r="K34" i="1" s="1"/>
  <c r="L16" i="1"/>
  <c r="I16" i="1"/>
  <c r="L8" i="1"/>
  <c r="K12" i="1"/>
  <c r="K18" i="1" s="1"/>
  <c r="I8" i="1"/>
  <c r="F12" i="1"/>
  <c r="F18" i="1" s="1"/>
  <c r="K36" i="1" l="1"/>
  <c r="L34" i="1"/>
  <c r="L36" i="1" s="1"/>
  <c r="I12" i="1"/>
  <c r="I18" i="1" s="1"/>
  <c r="D28" i="1"/>
  <c r="F36" i="1"/>
  <c r="I34" i="1"/>
  <c r="I36" i="1" s="1"/>
  <c r="L12" i="1"/>
  <c r="L18" i="1" s="1"/>
  <c r="F28" i="1" l="1"/>
  <c r="K28" i="1" s="1"/>
  <c r="D32" i="1"/>
  <c r="D38" i="1" s="1"/>
  <c r="L28" i="1" l="1"/>
  <c r="L32" i="1" s="1"/>
  <c r="L38" i="1" s="1"/>
  <c r="K32" i="1"/>
  <c r="K38" i="1" s="1"/>
  <c r="I28" i="1"/>
  <c r="I32" i="1" s="1"/>
  <c r="I38" i="1" s="1"/>
  <c r="F32" i="1"/>
  <c r="F38" i="1" s="1"/>
</calcChain>
</file>

<file path=xl/sharedStrings.xml><?xml version="1.0" encoding="utf-8"?>
<sst xmlns="http://schemas.openxmlformats.org/spreadsheetml/2006/main" count="74" uniqueCount="35">
  <si>
    <t>Belopp anges i 1000-tals kronor</t>
  </si>
  <si>
    <t>Avvikelse från tilldelade medel</t>
  </si>
  <si>
    <t>Tillgängliga medel</t>
  </si>
  <si>
    <t>Överskridande av anslagskredit</t>
  </si>
  <si>
    <t>1:4</t>
  </si>
  <si>
    <t>1:7</t>
  </si>
  <si>
    <t>Summa:</t>
  </si>
  <si>
    <t>1:1</t>
  </si>
  <si>
    <t>1:2</t>
  </si>
  <si>
    <t>1:3</t>
  </si>
  <si>
    <t>1:5</t>
  </si>
  <si>
    <t>Utgiftsområde 11 Ekonomisk trygghet vid ålderdom</t>
  </si>
  <si>
    <t>Garantipension till ålderspension</t>
  </si>
  <si>
    <t>Efterlevandepensioner till vuxna</t>
  </si>
  <si>
    <t>Bostadstillägg till pensionärer</t>
  </si>
  <si>
    <t>Äldreförsörjningsstöd</t>
  </si>
  <si>
    <t>Utgiftsområde 12 Ekonomisk trygghet för familjer och barn</t>
  </si>
  <si>
    <t>Pensionsrätt för barnår</t>
  </si>
  <si>
    <t>Totalt:</t>
  </si>
  <si>
    <t>2:1</t>
  </si>
  <si>
    <t>Pensionsmyndigheten</t>
  </si>
  <si>
    <t>2:1.1</t>
  </si>
  <si>
    <t>Årets över-/underskridande</t>
  </si>
  <si>
    <t xml:space="preserve">Barnpension och efterlevandestöd </t>
  </si>
  <si>
    <t>Högsta anslagskredit</t>
  </si>
  <si>
    <t>Sammanfattande tabell över anslagsuppföljningen inom Pensionsmyndighetens ansvarsområde 2017</t>
  </si>
  <si>
    <t>Ingående överföringsbelopp från 2016</t>
  </si>
  <si>
    <t xml:space="preserve">Anslag år 2017 </t>
  </si>
  <si>
    <t>Tilldelade medel 2017</t>
  </si>
  <si>
    <t>Sammanfattande tabell över anslagsuppföljningen inom Pensionsmyndighetens ansvarsområde 2018</t>
  </si>
  <si>
    <t>Ingående överföringsbelopp från 2017</t>
  </si>
  <si>
    <t xml:space="preserve">Anslag år 2018 </t>
  </si>
  <si>
    <t>Tilldelade medel 2018</t>
  </si>
  <si>
    <t>Prognos för 2018</t>
  </si>
  <si>
    <t>Preliminärt utfall för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</si>
</sst>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name val="Arial"/>
    </font>
    <font>
      <b/>
      <sz val="10"/>
      <color indexed="8"/>
      <name val="Arial"/>
      <family val="2"/>
    </font>
    <font>
      <sz val="7"/>
      <color indexed="8"/>
      <name val="Arial"/>
      <family val="2"/>
    </font>
    <font>
      <b/>
      <sz val="7"/>
      <color indexed="8"/>
      <name val="Palatino"/>
    </font>
    <font>
      <b/>
      <sz val="7"/>
      <color indexed="8"/>
      <name val="Arial"/>
      <family val="2"/>
    </font>
    <font>
      <sz val="8"/>
      <name val="Arial"/>
      <family val="2"/>
    </font>
    <font>
      <sz val="7"/>
      <name val="Arial"/>
      <family val="2"/>
    </font>
    <font>
      <b/>
      <sz val="11"/>
      <color indexed="8"/>
      <name val="Arial"/>
      <family val="2"/>
    </font>
    <font>
      <sz val="11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</borders>
  <cellStyleXfs count="1">
    <xf numFmtId="0" fontId="0" fillId="0" borderId="0"/>
  </cellStyleXfs>
  <cellXfs count="23">
    <xf numFmtId="0" fontId="0" fillId="0" borderId="0" xfId="0"/>
    <xf numFmtId="3" fontId="2" fillId="0" borderId="1" xfId="0" applyNumberFormat="1" applyFont="1" applyBorder="1" applyAlignment="1">
      <alignment horizontal="left" vertical="top" wrapText="1"/>
    </xf>
    <xf numFmtId="49" fontId="2" fillId="0" borderId="0" xfId="0" applyNumberFormat="1" applyFont="1" applyAlignment="1">
      <alignment horizontal="left" vertical="top" wrapText="1"/>
    </xf>
    <xf numFmtId="3" fontId="2" fillId="0" borderId="0" xfId="0" applyNumberFormat="1" applyFont="1" applyAlignment="1">
      <alignment horizontal="right" vertical="top" wrapText="1"/>
    </xf>
    <xf numFmtId="49" fontId="4" fillId="0" borderId="0" xfId="0" applyNumberFormat="1" applyFont="1" applyAlignment="1">
      <alignment horizontal="left" vertical="top" wrapText="1"/>
    </xf>
    <xf numFmtId="3" fontId="4" fillId="0" borderId="0" xfId="0" applyNumberFormat="1" applyFont="1" applyAlignment="1">
      <alignment horizontal="right" vertical="top" wrapText="1"/>
    </xf>
    <xf numFmtId="49" fontId="4" fillId="0" borderId="2" xfId="0" applyNumberFormat="1" applyFont="1" applyBorder="1" applyAlignment="1">
      <alignment horizontal="left" vertical="top" wrapText="1"/>
    </xf>
    <xf numFmtId="3" fontId="4" fillId="0" borderId="2" xfId="0" applyNumberFormat="1" applyFont="1" applyBorder="1" applyAlignment="1">
      <alignment horizontal="right" vertical="top" wrapText="1"/>
    </xf>
    <xf numFmtId="3" fontId="6" fillId="0" borderId="1" xfId="0" applyNumberFormat="1" applyFont="1" applyBorder="1" applyAlignment="1">
      <alignment horizontal="left" vertical="top" wrapText="1"/>
    </xf>
    <xf numFmtId="3" fontId="2" fillId="0" borderId="0" xfId="0" applyNumberFormat="1" applyFont="1" applyFill="1" applyAlignment="1">
      <alignment horizontal="right" vertical="top" wrapText="1"/>
    </xf>
    <xf numFmtId="3" fontId="6" fillId="0" borderId="0" xfId="0" applyNumberFormat="1" applyFont="1" applyAlignment="1">
      <alignment horizontal="right" vertical="top" wrapText="1"/>
    </xf>
    <xf numFmtId="3" fontId="6" fillId="0" borderId="0" xfId="0" applyNumberFormat="1" applyFont="1" applyFill="1" applyAlignment="1">
      <alignment horizontal="right" vertical="top" wrapText="1"/>
    </xf>
    <xf numFmtId="0" fontId="0" fillId="0" borderId="0" xfId="0" applyBorder="1"/>
    <xf numFmtId="0" fontId="0" fillId="0" borderId="0" xfId="0" applyAlignment="1">
      <alignment horizontal="center"/>
    </xf>
    <xf numFmtId="0" fontId="9" fillId="0" borderId="0" xfId="0" applyFont="1"/>
    <xf numFmtId="0" fontId="0" fillId="0" borderId="0" xfId="0" applyAlignment="1">
      <alignment horizontal="center"/>
    </xf>
    <xf numFmtId="0" fontId="3" fillId="0" borderId="0" xfId="0" applyFont="1" applyAlignment="1">
      <alignment horizontal="left" vertical="top" wrapText="1"/>
    </xf>
    <xf numFmtId="0" fontId="7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49" fontId="2" fillId="0" borderId="1" xfId="0" applyNumberFormat="1" applyFont="1" applyBorder="1" applyAlignment="1">
      <alignment horizontal="left" vertical="top" wrapText="1"/>
    </xf>
    <xf numFmtId="0" fontId="3" fillId="0" borderId="0" xfId="0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"/>
  <sheetViews>
    <sheetView tabSelected="1" zoomScaleNormal="100" workbookViewId="0">
      <selection activeCell="A2" sqref="A2"/>
    </sheetView>
  </sheetViews>
  <sheetFormatPr defaultRowHeight="12.75" x14ac:dyDescent="0.2"/>
  <cols>
    <col min="1" max="1" width="6.42578125" customWidth="1"/>
    <col min="2" max="2" width="5.85546875" customWidth="1"/>
    <col min="3" max="3" width="23.5703125" customWidth="1"/>
    <col min="4" max="5" width="11.7109375" customWidth="1"/>
    <col min="6" max="6" width="11.85546875" customWidth="1"/>
    <col min="7" max="8" width="11.7109375" customWidth="1"/>
    <col min="9" max="9" width="11.140625" customWidth="1"/>
    <col min="10" max="10" width="10.5703125" customWidth="1"/>
    <col min="11" max="11" width="12.140625" customWidth="1"/>
    <col min="12" max="12" width="9.28515625" customWidth="1"/>
  </cols>
  <sheetData>
    <row r="1" spans="1:12" ht="15" x14ac:dyDescent="0.25">
      <c r="A1" s="17" t="s">
        <v>25</v>
      </c>
      <c r="B1" s="18"/>
      <c r="C1" s="18"/>
      <c r="D1" s="18"/>
      <c r="E1" s="18"/>
      <c r="F1" s="18"/>
      <c r="G1" s="18"/>
      <c r="H1" s="18"/>
      <c r="I1" s="18"/>
    </row>
    <row r="2" spans="1:12" x14ac:dyDescent="0.2">
      <c r="A2" s="13"/>
      <c r="B2" s="13"/>
      <c r="C2" s="13"/>
      <c r="D2" s="13"/>
      <c r="E2" s="13"/>
      <c r="F2" s="13"/>
      <c r="G2" s="13"/>
      <c r="H2" s="13"/>
      <c r="I2" s="13"/>
    </row>
    <row r="3" spans="1:12" x14ac:dyDescent="0.2">
      <c r="A3" s="19" t="s">
        <v>0</v>
      </c>
      <c r="B3" s="20"/>
      <c r="C3" s="20"/>
      <c r="D3" s="20"/>
      <c r="E3" s="20"/>
      <c r="F3" s="20"/>
      <c r="G3" s="20"/>
      <c r="H3" s="20"/>
      <c r="I3" s="20"/>
    </row>
    <row r="4" spans="1:12" ht="13.5" thickBot="1" x14ac:dyDescent="0.25">
      <c r="A4" s="13"/>
      <c r="B4" s="13"/>
      <c r="C4" s="13"/>
      <c r="D4" s="13"/>
      <c r="E4" s="13"/>
      <c r="F4" s="13"/>
      <c r="G4" s="13"/>
      <c r="H4" s="13"/>
      <c r="I4" s="13"/>
      <c r="J4" s="12"/>
      <c r="K4" s="12"/>
      <c r="L4" s="12"/>
    </row>
    <row r="5" spans="1:12" ht="27.75" thickBot="1" x14ac:dyDescent="0.25">
      <c r="A5" s="21"/>
      <c r="B5" s="21"/>
      <c r="C5" s="21"/>
      <c r="D5" s="1" t="s">
        <v>26</v>
      </c>
      <c r="E5" s="8" t="s">
        <v>27</v>
      </c>
      <c r="F5" s="8" t="s">
        <v>28</v>
      </c>
      <c r="G5" s="8" t="s">
        <v>34</v>
      </c>
      <c r="H5" s="8" t="s">
        <v>22</v>
      </c>
      <c r="I5" s="8" t="s">
        <v>1</v>
      </c>
      <c r="J5" s="8" t="s">
        <v>24</v>
      </c>
      <c r="K5" s="8" t="s">
        <v>2</v>
      </c>
      <c r="L5" s="8" t="s">
        <v>3</v>
      </c>
    </row>
    <row r="6" spans="1:12" x14ac:dyDescent="0.2">
      <c r="A6" s="22" t="s">
        <v>11</v>
      </c>
      <c r="B6" s="22"/>
      <c r="C6" s="22"/>
      <c r="D6" s="22"/>
      <c r="E6" s="22"/>
      <c r="F6" s="22"/>
      <c r="G6" s="22"/>
      <c r="H6" s="22"/>
      <c r="I6" s="22"/>
    </row>
    <row r="7" spans="1:12" x14ac:dyDescent="0.2">
      <c r="A7" s="2" t="s">
        <v>7</v>
      </c>
      <c r="B7" s="2" t="s">
        <v>7</v>
      </c>
      <c r="C7" s="2" t="s">
        <v>12</v>
      </c>
      <c r="D7" s="10">
        <v>-108600</v>
      </c>
      <c r="E7" s="10">
        <v>13364900</v>
      </c>
      <c r="F7" s="3">
        <f>D7+E7</f>
        <v>13256300</v>
      </c>
      <c r="G7" s="10">
        <v>13339133</v>
      </c>
      <c r="H7" s="9">
        <f>E7-G7</f>
        <v>25767</v>
      </c>
      <c r="I7" s="9">
        <f>F7-G7</f>
        <v>-82833</v>
      </c>
      <c r="J7" s="11">
        <v>668245</v>
      </c>
      <c r="K7" s="3">
        <f>F7+J7</f>
        <v>13924545</v>
      </c>
      <c r="L7" s="9">
        <f>(K7-G7)*((K7-G7)&lt;0)</f>
        <v>0</v>
      </c>
    </row>
    <row r="8" spans="1:12" x14ac:dyDescent="0.2">
      <c r="A8" s="2" t="s">
        <v>8</v>
      </c>
      <c r="B8" s="2" t="s">
        <v>8</v>
      </c>
      <c r="C8" s="2" t="s">
        <v>13</v>
      </c>
      <c r="D8" s="10">
        <v>-60474</v>
      </c>
      <c r="E8" s="10">
        <v>11545300</v>
      </c>
      <c r="F8" s="3">
        <f>D8+E8</f>
        <v>11484826</v>
      </c>
      <c r="G8" s="10">
        <v>11498684</v>
      </c>
      <c r="H8" s="9">
        <f>E8-G8</f>
        <v>46616</v>
      </c>
      <c r="I8" s="9">
        <f>F8-G8</f>
        <v>-13858</v>
      </c>
      <c r="J8" s="11">
        <v>577265</v>
      </c>
      <c r="K8" s="3">
        <f>F8+J8</f>
        <v>12062091</v>
      </c>
      <c r="L8" s="9">
        <f>(K8-G8)*((K8-G8)&lt;0)</f>
        <v>0</v>
      </c>
    </row>
    <row r="9" spans="1:12" x14ac:dyDescent="0.2">
      <c r="A9" s="2" t="s">
        <v>9</v>
      </c>
      <c r="B9" s="2" t="s">
        <v>9</v>
      </c>
      <c r="C9" s="2" t="s">
        <v>14</v>
      </c>
      <c r="D9" s="10">
        <v>0</v>
      </c>
      <c r="E9" s="10">
        <v>8377200</v>
      </c>
      <c r="F9" s="3">
        <f>D9+E9</f>
        <v>8377200</v>
      </c>
      <c r="G9" s="10">
        <v>8264822</v>
      </c>
      <c r="H9" s="9">
        <f>E9-G9</f>
        <v>112378</v>
      </c>
      <c r="I9" s="9">
        <f>F9-G9</f>
        <v>112378</v>
      </c>
      <c r="J9" s="11">
        <v>418860</v>
      </c>
      <c r="K9" s="3">
        <f>F9+J9</f>
        <v>8796060</v>
      </c>
      <c r="L9" s="9">
        <f>(K9-G9)*((K9-G9)&lt;0)</f>
        <v>0</v>
      </c>
    </row>
    <row r="10" spans="1:12" x14ac:dyDescent="0.2">
      <c r="A10" s="2" t="s">
        <v>4</v>
      </c>
      <c r="B10" s="2" t="s">
        <v>4</v>
      </c>
      <c r="C10" s="2" t="s">
        <v>15</v>
      </c>
      <c r="D10" s="10">
        <v>0</v>
      </c>
      <c r="E10" s="10">
        <v>953500</v>
      </c>
      <c r="F10" s="3">
        <f>D10+E10</f>
        <v>953500</v>
      </c>
      <c r="G10" s="11">
        <v>1009687</v>
      </c>
      <c r="H10" s="9">
        <f>E10-G10</f>
        <v>-56187</v>
      </c>
      <c r="I10" s="9">
        <f>F10-G10</f>
        <v>-56187</v>
      </c>
      <c r="J10" s="11">
        <v>66745</v>
      </c>
      <c r="K10" s="9">
        <f>F10+J10</f>
        <v>1020245</v>
      </c>
      <c r="L10" s="9">
        <f>(K10-G10)*((K10-G10)&lt;0)</f>
        <v>0</v>
      </c>
    </row>
    <row r="11" spans="1:12" x14ac:dyDescent="0.2">
      <c r="A11" s="2" t="s">
        <v>19</v>
      </c>
      <c r="B11" s="2" t="s">
        <v>21</v>
      </c>
      <c r="C11" s="2" t="s">
        <v>20</v>
      </c>
      <c r="D11" s="10">
        <v>-12898.620999999985</v>
      </c>
      <c r="E11" s="10">
        <f>533551</f>
        <v>533551</v>
      </c>
      <c r="F11" s="10">
        <f>D11+E11</f>
        <v>520652.37900000002</v>
      </c>
      <c r="G11" s="10">
        <v>549000</v>
      </c>
      <c r="H11" s="11">
        <f>E11-G11</f>
        <v>-15449</v>
      </c>
      <c r="I11" s="11">
        <f>F11-G11</f>
        <v>-28347.620999999985</v>
      </c>
      <c r="J11" s="11">
        <v>32013</v>
      </c>
      <c r="K11" s="9">
        <f>F11+J11</f>
        <v>552665.37899999996</v>
      </c>
      <c r="L11" s="9">
        <f>(K11-G11)*((K11-G11)&lt;0)</f>
        <v>0</v>
      </c>
    </row>
    <row r="12" spans="1:12" x14ac:dyDescent="0.2">
      <c r="A12" s="4"/>
      <c r="B12" s="4"/>
      <c r="C12" s="4" t="s">
        <v>6</v>
      </c>
      <c r="D12" s="5">
        <f t="shared" ref="D12:I12" si="0">SUM(D7:D11)</f>
        <v>-181972.62099999998</v>
      </c>
      <c r="E12" s="5">
        <f t="shared" si="0"/>
        <v>34774451</v>
      </c>
      <c r="F12" s="5">
        <f t="shared" si="0"/>
        <v>34592478.379000001</v>
      </c>
      <c r="G12" s="5">
        <f t="shared" si="0"/>
        <v>34661326</v>
      </c>
      <c r="H12" s="5">
        <f t="shared" si="0"/>
        <v>113125</v>
      </c>
      <c r="I12" s="5">
        <f t="shared" si="0"/>
        <v>-68847.620999999985</v>
      </c>
      <c r="J12" s="5">
        <f>SUM(J7:J11)</f>
        <v>1763128</v>
      </c>
      <c r="K12" s="5">
        <f>SUM(K7:K11)</f>
        <v>36355606.379000001</v>
      </c>
      <c r="L12" s="5">
        <f>SUM(L7:L11)</f>
        <v>0</v>
      </c>
    </row>
    <row r="13" spans="1:12" x14ac:dyDescent="0.2">
      <c r="A13" s="22" t="s">
        <v>16</v>
      </c>
      <c r="B13" s="22"/>
      <c r="C13" s="22"/>
      <c r="D13" s="22"/>
      <c r="E13" s="22"/>
      <c r="F13" s="22"/>
      <c r="G13" s="22"/>
      <c r="H13" s="22"/>
      <c r="I13" s="22"/>
    </row>
    <row r="14" spans="1:12" x14ac:dyDescent="0.2">
      <c r="A14" s="2" t="s">
        <v>10</v>
      </c>
      <c r="B14" s="2" t="s">
        <v>10</v>
      </c>
      <c r="C14" s="2" t="s">
        <v>23</v>
      </c>
      <c r="D14" s="10">
        <v>0</v>
      </c>
      <c r="E14" s="10">
        <v>1048000</v>
      </c>
      <c r="F14" s="3">
        <f>D14+E14</f>
        <v>1048000</v>
      </c>
      <c r="G14" s="11">
        <v>927876</v>
      </c>
      <c r="H14" s="9">
        <f>E14-G14</f>
        <v>120124</v>
      </c>
      <c r="I14" s="9">
        <f>F14-G14</f>
        <v>120124</v>
      </c>
      <c r="J14" s="10">
        <v>62880</v>
      </c>
      <c r="K14" s="3">
        <f>F14+J14</f>
        <v>1110880</v>
      </c>
      <c r="L14" s="9">
        <f>(K14-G14)*((K14-G14)&lt;0)</f>
        <v>0</v>
      </c>
    </row>
    <row r="15" spans="1:12" x14ac:dyDescent="0.2">
      <c r="A15" s="2" t="s">
        <v>5</v>
      </c>
      <c r="B15" s="2" t="s">
        <v>5</v>
      </c>
      <c r="C15" s="2" t="s">
        <v>17</v>
      </c>
      <c r="D15" s="10">
        <v>0</v>
      </c>
      <c r="E15" s="10">
        <v>7467700</v>
      </c>
      <c r="F15" s="10">
        <f>D15+E15</f>
        <v>7467700</v>
      </c>
      <c r="G15" s="10">
        <v>7467700</v>
      </c>
      <c r="H15" s="11">
        <f>E15-G15</f>
        <v>0</v>
      </c>
      <c r="I15" s="11">
        <f>F15-G15</f>
        <v>0</v>
      </c>
      <c r="J15" s="10">
        <v>0</v>
      </c>
      <c r="K15" s="10">
        <f>F15+J15</f>
        <v>7467700</v>
      </c>
      <c r="L15" s="11">
        <f>(K15-G15)*((K15-G15)&lt;0)</f>
        <v>0</v>
      </c>
    </row>
    <row r="16" spans="1:12" x14ac:dyDescent="0.2">
      <c r="A16" s="4"/>
      <c r="B16" s="4"/>
      <c r="C16" s="4" t="s">
        <v>6</v>
      </c>
      <c r="D16" s="5">
        <f t="shared" ref="D16:I16" si="1">SUM(D14:D15)</f>
        <v>0</v>
      </c>
      <c r="E16" s="5">
        <f t="shared" si="1"/>
        <v>8515700</v>
      </c>
      <c r="F16" s="5">
        <f t="shared" si="1"/>
        <v>8515700</v>
      </c>
      <c r="G16" s="5">
        <f t="shared" si="1"/>
        <v>8395576</v>
      </c>
      <c r="H16" s="5">
        <f t="shared" si="1"/>
        <v>120124</v>
      </c>
      <c r="I16" s="5">
        <f t="shared" si="1"/>
        <v>120124</v>
      </c>
      <c r="J16" s="5">
        <f>SUM(J14:J15)</f>
        <v>62880</v>
      </c>
      <c r="K16" s="5">
        <f>SUM(K14:K15)</f>
        <v>8578580</v>
      </c>
      <c r="L16" s="5">
        <f>SUM(L14:L15)</f>
        <v>0</v>
      </c>
    </row>
    <row r="17" spans="1:13" x14ac:dyDescent="0.2">
      <c r="A17" s="16"/>
      <c r="B17" s="16"/>
      <c r="C17" s="16"/>
      <c r="D17" s="16"/>
      <c r="E17" s="16"/>
      <c r="F17" s="16"/>
      <c r="G17" s="16"/>
      <c r="H17" s="16"/>
      <c r="I17" s="16"/>
    </row>
    <row r="18" spans="1:13" ht="13.5" thickBot="1" x14ac:dyDescent="0.25">
      <c r="A18" s="6"/>
      <c r="B18" s="6"/>
      <c r="C18" s="6" t="s">
        <v>18</v>
      </c>
      <c r="D18" s="7">
        <f t="shared" ref="D18:L18" si="2">D12+D16</f>
        <v>-181972.62099999998</v>
      </c>
      <c r="E18" s="7">
        <f t="shared" si="2"/>
        <v>43290151</v>
      </c>
      <c r="F18" s="7">
        <f t="shared" si="2"/>
        <v>43108178.379000001</v>
      </c>
      <c r="G18" s="7">
        <f t="shared" si="2"/>
        <v>43056902</v>
      </c>
      <c r="H18" s="7">
        <f t="shared" si="2"/>
        <v>233249</v>
      </c>
      <c r="I18" s="7">
        <f t="shared" si="2"/>
        <v>51276.379000000015</v>
      </c>
      <c r="J18" s="7">
        <f t="shared" si="2"/>
        <v>1826008</v>
      </c>
      <c r="K18" s="7">
        <f t="shared" si="2"/>
        <v>44934186.379000001</v>
      </c>
      <c r="L18" s="7">
        <f t="shared" si="2"/>
        <v>0</v>
      </c>
    </row>
    <row r="20" spans="1:13" x14ac:dyDescent="0.2">
      <c r="J20" s="14"/>
    </row>
    <row r="21" spans="1:13" ht="15" x14ac:dyDescent="0.25">
      <c r="A21" s="17" t="s">
        <v>29</v>
      </c>
      <c r="B21" s="18"/>
      <c r="C21" s="18"/>
      <c r="D21" s="18"/>
      <c r="E21" s="18"/>
      <c r="F21" s="18"/>
      <c r="G21" s="18"/>
      <c r="H21" s="18"/>
      <c r="I21" s="18"/>
    </row>
    <row r="22" spans="1:13" x14ac:dyDescent="0.2">
      <c r="A22" s="15"/>
      <c r="B22" s="15"/>
      <c r="C22" s="15"/>
      <c r="D22" s="15"/>
      <c r="E22" s="15"/>
      <c r="F22" s="15"/>
      <c r="G22" s="15"/>
      <c r="H22" s="15"/>
      <c r="I22" s="15"/>
    </row>
    <row r="23" spans="1:13" x14ac:dyDescent="0.2">
      <c r="A23" s="19" t="s">
        <v>0</v>
      </c>
      <c r="B23" s="20"/>
      <c r="C23" s="20"/>
      <c r="D23" s="20"/>
      <c r="E23" s="20"/>
      <c r="F23" s="20"/>
      <c r="G23" s="20"/>
      <c r="H23" s="20"/>
      <c r="I23" s="20"/>
    </row>
    <row r="24" spans="1:13" ht="13.5" thickBot="1" x14ac:dyDescent="0.25">
      <c r="A24" s="15"/>
      <c r="B24" s="15"/>
      <c r="C24" s="15"/>
      <c r="D24" s="15"/>
      <c r="E24" s="15"/>
      <c r="F24" s="15"/>
      <c r="G24" s="15"/>
      <c r="H24" s="15"/>
      <c r="I24" s="15"/>
      <c r="J24" s="12"/>
      <c r="K24" s="12"/>
      <c r="L24" s="12"/>
    </row>
    <row r="25" spans="1:13" ht="27.75" thickBot="1" x14ac:dyDescent="0.25">
      <c r="A25" s="21"/>
      <c r="B25" s="21"/>
      <c r="C25" s="21"/>
      <c r="D25" s="1" t="s">
        <v>30</v>
      </c>
      <c r="E25" s="8" t="s">
        <v>31</v>
      </c>
      <c r="F25" s="8" t="s">
        <v>32</v>
      </c>
      <c r="G25" s="8" t="s">
        <v>33</v>
      </c>
      <c r="H25" s="8" t="s">
        <v>22</v>
      </c>
      <c r="I25" s="8" t="s">
        <v>1</v>
      </c>
      <c r="J25" s="8" t="s">
        <v>24</v>
      </c>
      <c r="K25" s="8" t="s">
        <v>2</v>
      </c>
      <c r="L25" s="8" t="s">
        <v>3</v>
      </c>
      <c r="M25" s="14"/>
    </row>
    <row r="26" spans="1:13" x14ac:dyDescent="0.2">
      <c r="A26" s="22" t="s">
        <v>11</v>
      </c>
      <c r="B26" s="22"/>
      <c r="C26" s="22"/>
      <c r="D26" s="22"/>
      <c r="E26" s="22"/>
      <c r="F26" s="22"/>
      <c r="G26" s="22"/>
      <c r="H26" s="22"/>
      <c r="I26" s="22"/>
    </row>
    <row r="27" spans="1:13" x14ac:dyDescent="0.2">
      <c r="A27" s="2" t="s">
        <v>7</v>
      </c>
      <c r="B27" s="2" t="s">
        <v>7</v>
      </c>
      <c r="C27" s="2" t="s">
        <v>12</v>
      </c>
      <c r="D27" s="10">
        <f>MIN(I7,0)</f>
        <v>-82833</v>
      </c>
      <c r="E27" s="10">
        <v>13080300</v>
      </c>
      <c r="F27" s="3">
        <f>D27+E27</f>
        <v>12997467</v>
      </c>
      <c r="G27" s="10">
        <v>13045900</v>
      </c>
      <c r="H27" s="9">
        <f>E27-G27</f>
        <v>34400</v>
      </c>
      <c r="I27" s="9">
        <f>F27-G27</f>
        <v>-48433</v>
      </c>
      <c r="J27" s="11">
        <v>654015</v>
      </c>
      <c r="K27" s="3">
        <f>F27+J27</f>
        <v>13651482</v>
      </c>
      <c r="L27" s="9">
        <f>(K27-G27)*((K27-G27)&lt;0)</f>
        <v>0</v>
      </c>
    </row>
    <row r="28" spans="1:13" x14ac:dyDescent="0.2">
      <c r="A28" s="2" t="s">
        <v>8</v>
      </c>
      <c r="B28" s="2" t="s">
        <v>8</v>
      </c>
      <c r="C28" s="2" t="s">
        <v>13</v>
      </c>
      <c r="D28" s="10">
        <f t="shared" ref="D28:D31" si="3">MIN(I8,0)</f>
        <v>-13858</v>
      </c>
      <c r="E28" s="10">
        <v>10869800</v>
      </c>
      <c r="F28" s="3">
        <f>D28+E28</f>
        <v>10855942</v>
      </c>
      <c r="G28" s="10">
        <v>10857300</v>
      </c>
      <c r="H28" s="9">
        <f>E28-G28</f>
        <v>12500</v>
      </c>
      <c r="I28" s="9">
        <f>F28-G28</f>
        <v>-1358</v>
      </c>
      <c r="J28" s="11">
        <v>543490</v>
      </c>
      <c r="K28" s="3">
        <f>F28+J28</f>
        <v>11399432</v>
      </c>
      <c r="L28" s="9">
        <f>(K28-G28)*((K28-G28)&lt;0)</f>
        <v>0</v>
      </c>
    </row>
    <row r="29" spans="1:13" x14ac:dyDescent="0.2">
      <c r="A29" s="2" t="s">
        <v>9</v>
      </c>
      <c r="B29" s="2" t="s">
        <v>9</v>
      </c>
      <c r="C29" s="2" t="s">
        <v>14</v>
      </c>
      <c r="D29" s="10">
        <f t="shared" si="3"/>
        <v>0</v>
      </c>
      <c r="E29" s="10">
        <v>9026600</v>
      </c>
      <c r="F29" s="3">
        <f>D29+E29</f>
        <v>9026600</v>
      </c>
      <c r="G29" s="10">
        <v>9030400</v>
      </c>
      <c r="H29" s="9">
        <f>E29-G29</f>
        <v>-3800</v>
      </c>
      <c r="I29" s="9">
        <f>F29-G29</f>
        <v>-3800</v>
      </c>
      <c r="J29" s="11">
        <v>451330</v>
      </c>
      <c r="K29" s="3">
        <f>F29+J29</f>
        <v>9477930</v>
      </c>
      <c r="L29" s="9">
        <f>(K29-G29)*((K29-G29)&lt;0)</f>
        <v>0</v>
      </c>
    </row>
    <row r="30" spans="1:13" x14ac:dyDescent="0.2">
      <c r="A30" s="2" t="s">
        <v>4</v>
      </c>
      <c r="B30" s="2" t="s">
        <v>4</v>
      </c>
      <c r="C30" s="2" t="s">
        <v>15</v>
      </c>
      <c r="D30" s="10">
        <f t="shared" si="3"/>
        <v>-56187</v>
      </c>
      <c r="E30" s="10">
        <v>1103200</v>
      </c>
      <c r="F30" s="3">
        <f>D30+E30</f>
        <v>1047013</v>
      </c>
      <c r="G30" s="11">
        <v>1073300</v>
      </c>
      <c r="H30" s="9">
        <f>E30-G30</f>
        <v>29900</v>
      </c>
      <c r="I30" s="9">
        <f>F30-G30</f>
        <v>-26287</v>
      </c>
      <c r="J30" s="11">
        <v>55160</v>
      </c>
      <c r="K30" s="9">
        <f>F30+J30</f>
        <v>1102173</v>
      </c>
      <c r="L30" s="9">
        <f>(K30-G30)*((K30-G30)&lt;0)</f>
        <v>0</v>
      </c>
    </row>
    <row r="31" spans="1:13" x14ac:dyDescent="0.2">
      <c r="A31" s="2" t="s">
        <v>19</v>
      </c>
      <c r="B31" s="2" t="s">
        <v>21</v>
      </c>
      <c r="C31" s="2" t="s">
        <v>20</v>
      </c>
      <c r="D31" s="10">
        <f t="shared" si="3"/>
        <v>-28347.620999999985</v>
      </c>
      <c r="E31" s="10">
        <v>555769</v>
      </c>
      <c r="F31" s="10">
        <f>D31+E31</f>
        <v>527421.37899999996</v>
      </c>
      <c r="G31" s="10">
        <v>558386</v>
      </c>
      <c r="H31" s="11">
        <f>E31-G31</f>
        <v>-2617</v>
      </c>
      <c r="I31" s="11">
        <f>F31-G31</f>
        <v>-30964.621000000043</v>
      </c>
      <c r="J31" s="11">
        <v>16673</v>
      </c>
      <c r="K31" s="11">
        <f>F31+J31</f>
        <v>544094.37899999996</v>
      </c>
      <c r="L31" s="9">
        <f>(K31-G31)*((K31-G31)&lt;0)</f>
        <v>-14291.621000000043</v>
      </c>
    </row>
    <row r="32" spans="1:13" x14ac:dyDescent="0.2">
      <c r="A32" s="4"/>
      <c r="B32" s="4"/>
      <c r="C32" s="4" t="s">
        <v>6</v>
      </c>
      <c r="D32" s="5">
        <f t="shared" ref="D32:I32" si="4">SUM(D27:D31)</f>
        <v>-181225.62099999998</v>
      </c>
      <c r="E32" s="5">
        <f t="shared" si="4"/>
        <v>34635669</v>
      </c>
      <c r="F32" s="5">
        <f t="shared" si="4"/>
        <v>34454443.379000001</v>
      </c>
      <c r="G32" s="5">
        <f t="shared" si="4"/>
        <v>34565286</v>
      </c>
      <c r="H32" s="5">
        <f t="shared" si="4"/>
        <v>70383</v>
      </c>
      <c r="I32" s="5">
        <f t="shared" si="4"/>
        <v>-110842.62100000004</v>
      </c>
      <c r="J32" s="5">
        <f>SUM(J27:J31)</f>
        <v>1720668</v>
      </c>
      <c r="K32" s="5">
        <f>SUM(K27:K31)</f>
        <v>36175111.379000001</v>
      </c>
      <c r="L32" s="5">
        <f>SUM(L27:L31)</f>
        <v>-14291.621000000043</v>
      </c>
    </row>
    <row r="33" spans="1:12" x14ac:dyDescent="0.2">
      <c r="A33" s="22" t="s">
        <v>16</v>
      </c>
      <c r="B33" s="22"/>
      <c r="C33" s="22"/>
      <c r="D33" s="22"/>
      <c r="E33" s="22"/>
      <c r="F33" s="22"/>
      <c r="G33" s="22"/>
      <c r="H33" s="22"/>
      <c r="I33" s="22"/>
    </row>
    <row r="34" spans="1:12" x14ac:dyDescent="0.2">
      <c r="A34" s="2" t="s">
        <v>10</v>
      </c>
      <c r="B34" s="2" t="s">
        <v>10</v>
      </c>
      <c r="C34" s="2" t="s">
        <v>23</v>
      </c>
      <c r="D34" s="10">
        <f t="shared" ref="D34:D35" si="5">MIN(I14,0)</f>
        <v>0</v>
      </c>
      <c r="E34" s="10">
        <v>977800</v>
      </c>
      <c r="F34" s="3">
        <f>D34+E34</f>
        <v>977800</v>
      </c>
      <c r="G34" s="11">
        <v>972700</v>
      </c>
      <c r="H34" s="9">
        <f>E34-G34</f>
        <v>5100</v>
      </c>
      <c r="I34" s="9">
        <f>F34-G34</f>
        <v>5100</v>
      </c>
      <c r="J34" s="10">
        <v>58668</v>
      </c>
      <c r="K34" s="3">
        <f>F34+J34</f>
        <v>1036468</v>
      </c>
      <c r="L34" s="9">
        <f>(K34-G34)*((K34-G34)&lt;0)</f>
        <v>0</v>
      </c>
    </row>
    <row r="35" spans="1:12" x14ac:dyDescent="0.2">
      <c r="A35" s="2" t="s">
        <v>5</v>
      </c>
      <c r="B35" s="2" t="s">
        <v>5</v>
      </c>
      <c r="C35" s="2" t="s">
        <v>17</v>
      </c>
      <c r="D35" s="10">
        <f t="shared" si="5"/>
        <v>0</v>
      </c>
      <c r="E35" s="10">
        <v>7366900</v>
      </c>
      <c r="F35" s="10">
        <f>D35+E35</f>
        <v>7366900</v>
      </c>
      <c r="G35" s="10">
        <v>7366900</v>
      </c>
      <c r="H35" s="11">
        <f>E35-G35</f>
        <v>0</v>
      </c>
      <c r="I35" s="11">
        <f>F35-G35</f>
        <v>0</v>
      </c>
      <c r="J35" s="10">
        <v>0</v>
      </c>
      <c r="K35" s="10">
        <f>F35+J35</f>
        <v>7366900</v>
      </c>
      <c r="L35" s="11">
        <f>(K35-G35)*((K35-G35)&lt;0)</f>
        <v>0</v>
      </c>
    </row>
    <row r="36" spans="1:12" x14ac:dyDescent="0.2">
      <c r="A36" s="4"/>
      <c r="B36" s="4"/>
      <c r="C36" s="4" t="s">
        <v>6</v>
      </c>
      <c r="D36" s="5">
        <f t="shared" ref="D36:I36" si="6">SUM(D34:D35)</f>
        <v>0</v>
      </c>
      <c r="E36" s="5">
        <f t="shared" si="6"/>
        <v>8344700</v>
      </c>
      <c r="F36" s="5">
        <f t="shared" si="6"/>
        <v>8344700</v>
      </c>
      <c r="G36" s="5">
        <f t="shared" si="6"/>
        <v>8339600</v>
      </c>
      <c r="H36" s="5">
        <f t="shared" si="6"/>
        <v>5100</v>
      </c>
      <c r="I36" s="5">
        <f t="shared" si="6"/>
        <v>5100</v>
      </c>
      <c r="J36" s="5">
        <f>SUM(J34:J35)</f>
        <v>58668</v>
      </c>
      <c r="K36" s="5">
        <f>SUM(K34:K35)</f>
        <v>8403368</v>
      </c>
      <c r="L36" s="5">
        <f>SUM(L34:L35)</f>
        <v>0</v>
      </c>
    </row>
    <row r="37" spans="1:12" x14ac:dyDescent="0.2">
      <c r="A37" s="16"/>
      <c r="B37" s="16"/>
      <c r="C37" s="16"/>
      <c r="D37" s="16"/>
      <c r="E37" s="16"/>
      <c r="F37" s="16"/>
      <c r="G37" s="16"/>
      <c r="H37" s="16"/>
      <c r="I37" s="16"/>
    </row>
    <row r="38" spans="1:12" ht="13.5" thickBot="1" x14ac:dyDescent="0.25">
      <c r="A38" s="6"/>
      <c r="B38" s="6"/>
      <c r="C38" s="6" t="s">
        <v>18</v>
      </c>
      <c r="D38" s="7">
        <f t="shared" ref="D38:L38" si="7">D32+D36</f>
        <v>-181225.62099999998</v>
      </c>
      <c r="E38" s="7">
        <f t="shared" si="7"/>
        <v>42980369</v>
      </c>
      <c r="F38" s="7">
        <f t="shared" si="7"/>
        <v>42799143.379000001</v>
      </c>
      <c r="G38" s="7">
        <f t="shared" si="7"/>
        <v>42904886</v>
      </c>
      <c r="H38" s="7">
        <f t="shared" si="7"/>
        <v>75483</v>
      </c>
      <c r="I38" s="7">
        <f t="shared" si="7"/>
        <v>-105742.62100000004</v>
      </c>
      <c r="J38" s="7">
        <f t="shared" si="7"/>
        <v>1779336</v>
      </c>
      <c r="K38" s="7">
        <f t="shared" si="7"/>
        <v>44578479.379000001</v>
      </c>
      <c r="L38" s="7">
        <f t="shared" si="7"/>
        <v>-14291.621000000043</v>
      </c>
    </row>
  </sheetData>
  <mergeCells count="12">
    <mergeCell ref="A37:I37"/>
    <mergeCell ref="A21:I21"/>
    <mergeCell ref="A23:I23"/>
    <mergeCell ref="A25:C25"/>
    <mergeCell ref="A26:I26"/>
    <mergeCell ref="A33:I33"/>
    <mergeCell ref="A17:I17"/>
    <mergeCell ref="A1:I1"/>
    <mergeCell ref="A3:I3"/>
    <mergeCell ref="A5:C5"/>
    <mergeCell ref="A6:I6"/>
    <mergeCell ref="A13:I13"/>
  </mergeCells>
  <phoneticPr fontId="5" type="noConversion"/>
  <pageMargins left="0.78740157480314965" right="0.78740157480314965" top="0.98425196850393704" bottom="0.78740157480314965" header="0.51181102362204722" footer="0.51181102362204722"/>
  <pageSetup paperSize="9" scale="90" orientation="landscape" r:id="rId1"/>
  <headerFooter scaleWithDoc="0" alignWithMargins="0">
    <oddFooter>&amp;C&amp;P (&amp;N)&amp;R&amp;KFF0000 Bilaga 1 till Rapport &amp;K0000002018-01-??&amp;K000000 dnr VER &amp;KFF00002018-1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bilaga 1</vt:lpstr>
    </vt:vector>
  </TitlesOfParts>
  <Company>SFA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 Granbom</dc:creator>
  <cp:lastModifiedBy>Markus Andersson</cp:lastModifiedBy>
  <cp:lastPrinted>2017-09-18T07:31:57Z</cp:lastPrinted>
  <dcterms:created xsi:type="dcterms:W3CDTF">2009-10-28T11:41:28Z</dcterms:created>
  <dcterms:modified xsi:type="dcterms:W3CDTF">2018-01-16T16:24:13Z</dcterms:modified>
</cp:coreProperties>
</file>