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str\Desktop\"/>
    </mc:Choice>
  </mc:AlternateContent>
  <bookViews>
    <workbookView xWindow="240" yWindow="75" windowWidth="16155" windowHeight="8190"/>
  </bookViews>
  <sheets>
    <sheet name="bilaga 1" sheetId="1" r:id="rId1"/>
  </sheets>
  <definedNames>
    <definedName name="_AMO_ContentDefinition_372561956" hidden="1">"'Partitions:7'"</definedName>
    <definedName name="_AMO_ContentDefinition_372561956.0" hidden="1">"'&lt;ContentDefinition name=""Sammanfattningstabell"" rsid=""372561956"" type=""StoredProcess"" format=""HTML"" imgfmt=""ACTIVEX"" created=""10/28/2009 12:42:25"" modifed=""10/28/2009 12:42:25"" user=""Ulla Östman Krantz"" apply=""False"" thread=""BACKG'"</definedName>
    <definedName name="_AMO_ContentDefinition_372561956.1" hidden="1">"'ROUND"" css=""N:\HK\FU\AVDGEM\Prognoser\ISP\Prognosdokument.css"" range=""Sammanfattningstabell_2"" auto=""False"" rdc=""False"" mig=""False"" xTime=""00:00:13.4688362"" rTime=""00:00:01.5312598"" bgnew=""False"" nFmt=""False"" grphSet=""False"" i'"</definedName>
    <definedName name="_AMO_ContentDefinition_372561956.2" hidden="1">"'mgY=""0"" imgX=""0""&gt;_x000D_
  &lt;files&gt;\\ads.sfa.se\data\hemkataloger2\g41hemkataloger\41000303\Mina dokument\My SAS Files\Add-In for Microsoft Office\_SOA_Sammanfattningstabell_36\Sammanfattningstabell.html&lt;/files&gt;_x000D_
  &lt;param n=""DisplayName"" v=""Sammanfatt'"</definedName>
    <definedName name="_AMO_ContentDefinition_372561956.3" hidden="1">"'ningstabell""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v=""progno'"</definedName>
    <definedName name="_AMO_ContentDefinition_372561956.4" hidden="1">"'sversion::VL|S"" /&gt;_x000D_
  &lt;param n=""UIParameter_2"" v=""hierarkidatum::"" /&gt;_x000D_
  &lt;param n=""UIParameter_3"" v=""skriv_ingaende_data::NEJ"" /&gt;_x000D_
  &lt;param n=""UIParameter_4"" v=""rapporttyp::sammanfattning_t_pluss1_q3"" /&gt;_x000D_
  &lt;param n=""UIParameters"" v=""'"</definedName>
    <definedName name="_AMO_ContentDefinition_372561956.5" hidden="1">"'5"" /&gt;_x000D_
  &lt;param n=""StoredProcessID"" v=""A5H9PEQK.B7000KUA"" /&gt;_x000D_
  &lt;param n=""StoredProcessPath"" v=""BIP Tree/ISP/System/Sammanfattningstabell"" /&gt;_x000D_
  &lt;param n=""RepositoryName"" v=""Foundation"" /&gt;_x000D_
  &lt;param n=""ClassName"" v=""SAS.OfficeAddin.St'"</definedName>
    <definedName name="_AMO_ContentDefinition_372561956.6" hidden="1">"'oredProcess"" /&gt;_x000D_
&lt;/ContentDefinition&gt;'"</definedName>
    <definedName name="_AMO_ContentDefinition_873217328" hidden="1">"'Partitions:7'"</definedName>
    <definedName name="_AMO_ContentDefinition_873217328.0" hidden="1">"'&lt;ContentDefinition name=""Sammanfattningstabell"" rsid=""873217328"" type=""StoredProcess"" format=""HTML"" imgfmt=""ACTIVEX"" created=""10/28/2009 12:41:27"" modifed=""10/28/2009 12:41:27"" user=""Ulla Östman Krantz"" apply=""False"" thread=""BACKG'"</definedName>
    <definedName name="_AMO_ContentDefinition_873217328.1" hidden="1">"'ROUND"" css=""N:\HK\FU\AVDGEM\Prognoser\ISP\Prognosdokument.css"" range=""Sammanfattningstabell"" auto=""False"" rdc=""False"" mig=""False"" xTime=""00:00:21.5626380"" rTime=""00:00:01.8437618"" bgnew=""False"" nFmt=""False"" grphSet=""False"" img'"</definedName>
    <definedName name="_AMO_ContentDefinition_873217328.2" hidden="1">"'Y=""0"" imgX=""0""&gt;_x000D_
  &lt;files&gt;\\ads.sfa.se\data\hemkataloger2\g41hemkataloger\41000303\Mina dokument\My SAS Files\Add-In for Microsoft Office\_SOA_Sammanfattningstabell_35\Sammanfattningstabell.html&lt;/files&gt;_x000D_
  &lt;param n=""DisplayName"" v=""Sammanfattni'"</definedName>
    <definedName name="_AMO_ContentDefinition_873217328.3" hidden="1">"'ngstabell""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v=""prognosv'"</definedName>
    <definedName name="_AMO_ContentDefinition_873217328.4" hidden="1">"'ersion::VL|S"" /&gt;_x000D_
  &lt;param n=""UIParameter_2"" v=""hierarkidatum::"" /&gt;_x000D_
  &lt;param n=""UIParameter_3"" v=""skriv_ingaende_data::NEJ"" /&gt;_x000D_
  &lt;param n=""UIParameter_4"" v=""rapporttyp::sammanfattning_t"" /&gt;_x000D_
  &lt;param n=""UIParameters"" v=""5"" /&gt;_x000D_
  &lt;p'"</definedName>
    <definedName name="_AMO_ContentDefinition_873217328.5" hidden="1">"'aram n=""StoredProcessID"" v=""A5H9PEQK.B7000KUA"" /&gt;_x000D_
  &lt;param n=""StoredProcessPath"" v=""BIP Tree/ISP/System/Sammanfattningstabell"" /&gt;_x000D_
  &lt;param n=""RepositoryName"" v=""Foundation"" /&gt;_x000D_
  &lt;param n=""ClassName"" v=""SAS.OfficeAddin.StoredProcess""'"</definedName>
    <definedName name="_AMO_ContentDefinition_873217328.6" hidden="1">"' /&gt;_x000D_
&lt;/ContentDefinition&gt;'"</definedName>
    <definedName name="_AMO_ContentLocation_372561956_HtmlCsvResults_" hidden="1">"'&lt;ContentLocation path="""" rsid=""372561956"" tag=""HtmlCsvResults"" fid=""0"" /&gt;'"</definedName>
    <definedName name="_AMO_ContentLocation_873217328_HtmlCsvResults_" hidden="1">"'&lt;ContentLocation path="""" rsid=""873217328"" tag=""HtmlCsvResults"" fid=""0"" /&gt;'"</definedName>
    <definedName name="_AMO_SingleObject_372561956_HtmlCsvResults_" hidden="1">#REF!</definedName>
    <definedName name="_AMO_SingleObject_873217328_HtmlCsvResults_" hidden="1">'bilaga 1'!#REF!</definedName>
    <definedName name="_AMO_XmlVersion" hidden="1">"'1'"</definedName>
    <definedName name="Sammanfattningstabell">'bilaga 1'!#REF!</definedName>
    <definedName name="Sammanfattningstabell_2">#REF!</definedName>
  </definedNames>
  <calcPr calcId="162913"/>
</workbook>
</file>

<file path=xl/calcChain.xml><?xml version="1.0" encoding="utf-8"?>
<calcChain xmlns="http://schemas.openxmlformats.org/spreadsheetml/2006/main">
  <c r="F7" i="1" l="1"/>
  <c r="I7" i="1"/>
  <c r="D27" i="1"/>
  <c r="G56" i="1"/>
  <c r="F15" i="1"/>
  <c r="I15" i="1"/>
  <c r="D35" i="1"/>
  <c r="F35" i="1"/>
  <c r="I35" i="1"/>
  <c r="K35" i="1"/>
  <c r="L35" i="1"/>
  <c r="D55" i="1"/>
  <c r="G52" i="1"/>
  <c r="H51" i="1"/>
  <c r="H52" i="1" s="1"/>
  <c r="H58" i="1" s="1"/>
  <c r="F11" i="1"/>
  <c r="I11" i="1"/>
  <c r="D31" i="1"/>
  <c r="F31" i="1"/>
  <c r="I31" i="1"/>
  <c r="K31" i="1"/>
  <c r="L31" i="1"/>
  <c r="D51" i="1"/>
  <c r="F51" i="1"/>
  <c r="I51" i="1"/>
  <c r="F10" i="1"/>
  <c r="I10" i="1"/>
  <c r="D30" i="1"/>
  <c r="F30" i="1"/>
  <c r="I30" i="1"/>
  <c r="K30" i="1"/>
  <c r="L30" i="1"/>
  <c r="D50" i="1"/>
  <c r="G58" i="1"/>
  <c r="E50" i="1"/>
  <c r="F50" i="1"/>
  <c r="I50" i="1"/>
  <c r="H55" i="1"/>
  <c r="F14" i="1"/>
  <c r="I14" i="1"/>
  <c r="D34" i="1"/>
  <c r="F34" i="1"/>
  <c r="I34" i="1"/>
  <c r="K34" i="1"/>
  <c r="L34" i="1"/>
  <c r="D54" i="1"/>
  <c r="E54" i="1"/>
  <c r="H54" i="1"/>
  <c r="H56" i="1"/>
  <c r="F27" i="1"/>
  <c r="I27" i="1"/>
  <c r="K27" i="1"/>
  <c r="L27" i="1"/>
  <c r="D47" i="1"/>
  <c r="E47" i="1"/>
  <c r="H47" i="1"/>
  <c r="F8" i="1"/>
  <c r="I8" i="1"/>
  <c r="D28" i="1"/>
  <c r="F28" i="1"/>
  <c r="I28" i="1"/>
  <c r="K28" i="1"/>
  <c r="L28" i="1"/>
  <c r="D48" i="1"/>
  <c r="E48" i="1"/>
  <c r="H48" i="1"/>
  <c r="F9" i="1"/>
  <c r="I9" i="1"/>
  <c r="D29" i="1"/>
  <c r="F29" i="1"/>
  <c r="I29" i="1"/>
  <c r="K29" i="1"/>
  <c r="L29" i="1"/>
  <c r="D49" i="1"/>
  <c r="E49" i="1"/>
  <c r="H49" i="1"/>
  <c r="H50" i="1"/>
  <c r="J36" i="1"/>
  <c r="G36" i="1"/>
  <c r="E36" i="1"/>
  <c r="H35" i="1"/>
  <c r="H34" i="1"/>
  <c r="H36" i="1"/>
  <c r="J32" i="1"/>
  <c r="G32" i="1"/>
  <c r="G38" i="1"/>
  <c r="E32" i="1"/>
  <c r="H31" i="1"/>
  <c r="H30" i="1"/>
  <c r="H29" i="1"/>
  <c r="H28" i="1"/>
  <c r="H27" i="1"/>
  <c r="J38" i="1"/>
  <c r="E38" i="1"/>
  <c r="J16" i="1"/>
  <c r="J12" i="1"/>
  <c r="J18" i="1"/>
  <c r="G16" i="1"/>
  <c r="G12" i="1"/>
  <c r="G18" i="1"/>
  <c r="E16" i="1"/>
  <c r="H15" i="1"/>
  <c r="H14" i="1"/>
  <c r="H16" i="1"/>
  <c r="H11" i="1"/>
  <c r="E12" i="1"/>
  <c r="H10" i="1"/>
  <c r="H9" i="1"/>
  <c r="H8" i="1"/>
  <c r="H7" i="1"/>
  <c r="H12" i="1"/>
  <c r="H18" i="1"/>
  <c r="K15" i="1"/>
  <c r="L15" i="1"/>
  <c r="K14" i="1"/>
  <c r="L14" i="1"/>
  <c r="L16" i="1"/>
  <c r="E18" i="1"/>
  <c r="K11" i="1"/>
  <c r="L11" i="1"/>
  <c r="K10" i="1"/>
  <c r="L10" i="1"/>
  <c r="D36" i="1"/>
  <c r="I16" i="1"/>
  <c r="K7" i="1"/>
  <c r="K9" i="1"/>
  <c r="L9" i="1"/>
  <c r="L7" i="1"/>
  <c r="K16" i="1"/>
  <c r="F16" i="1"/>
  <c r="D18" i="1"/>
  <c r="F36" i="1"/>
  <c r="I36" i="1"/>
  <c r="D56" i="1"/>
  <c r="L36" i="1"/>
  <c r="K36" i="1"/>
  <c r="F54" i="1"/>
  <c r="I54" i="1"/>
  <c r="H32" i="1"/>
  <c r="H38" i="1"/>
  <c r="K8" i="1"/>
  <c r="F12" i="1"/>
  <c r="F18" i="1"/>
  <c r="I12" i="1"/>
  <c r="I18" i="1"/>
  <c r="D32" i="1"/>
  <c r="D38" i="1"/>
  <c r="F55" i="1"/>
  <c r="I55" i="1"/>
  <c r="I56" i="1"/>
  <c r="F47" i="1"/>
  <c r="I47" i="1"/>
  <c r="F48" i="1"/>
  <c r="I48" i="1"/>
  <c r="F49" i="1"/>
  <c r="I49" i="1"/>
  <c r="I52" i="1"/>
  <c r="I58" i="1" s="1"/>
  <c r="E56" i="1"/>
  <c r="L8" i="1"/>
  <c r="L12" i="1"/>
  <c r="L18" i="1"/>
  <c r="K12" i="1"/>
  <c r="K18" i="1"/>
  <c r="F32" i="1"/>
  <c r="F38" i="1"/>
  <c r="F56" i="1"/>
  <c r="L32" i="1"/>
  <c r="L38" i="1"/>
  <c r="K32" i="1"/>
  <c r="K38" i="1"/>
  <c r="I32" i="1"/>
  <c r="I38" i="1"/>
  <c r="D52" i="1"/>
  <c r="D58" i="1"/>
  <c r="E52" i="1"/>
  <c r="E58" i="1"/>
  <c r="F52" i="1"/>
  <c r="F58" i="1"/>
</calcChain>
</file>

<file path=xl/sharedStrings.xml><?xml version="1.0" encoding="utf-8"?>
<sst xmlns="http://schemas.openxmlformats.org/spreadsheetml/2006/main" count="108" uniqueCount="40">
  <si>
    <t>Sammanfattande tabell över anslagsuppföljningen inom Pensionsmyndighetens ansvarsområde 2018</t>
  </si>
  <si>
    <t>Belopp anges i 1000-tals kronor</t>
  </si>
  <si>
    <t>Ingående överföringsbelopp från 2017</t>
  </si>
  <si>
    <t xml:space="preserve">Anslag år 2018 </t>
  </si>
  <si>
    <t>Tilldelade medel 2018</t>
  </si>
  <si>
    <t>Prognos för 2018</t>
  </si>
  <si>
    <t>Årets över-/underskridande</t>
  </si>
  <si>
    <t>Avvikelse från tilldelade medel</t>
  </si>
  <si>
    <t>Högsta anslagskredit</t>
  </si>
  <si>
    <t>Tillgängliga medel</t>
  </si>
  <si>
    <t>Överskridande av anslagskredit</t>
  </si>
  <si>
    <t>Utgiftsområde 11 Ekonomisk trygghet vid 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</si>
  <si>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</si>
  <si>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</si>
  <si>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</si>
  <si>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</si>
  <si>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</si>
  <si>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</si>
  <si>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</si>
  <si>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</si>
  <si>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2:1</t>
  </si>
  <si>
    <t>2:1.1</t>
  </si>
  <si>
    <t>Pensionsmyndigheten</t>
  </si>
  <si>
    <t>Summa:</t>
  </si>
  <si>
    <t>Utgiftsområde 12 Ekonomisk trygghet för familjer och barn</t>
  </si>
  <si>
    <t>1:5</t>
  </si>
  <si>
    <t xml:space="preserve">Barnpension och efterlevandestöd </t>
  </si>
  <si>
    <t>1:7</t>
  </si>
  <si>
    <t>Pensionsrätt för barnår</t>
  </si>
  <si>
    <t>Totalt:</t>
  </si>
  <si>
    <t>Sammanfattande tabell över anslagsuppföljningen inom Pensionsmyndighetens ansvarsområde 2019</t>
  </si>
  <si>
    <t>Ingående överföringsbelopp från 2018</t>
  </si>
  <si>
    <t>Anslag år 2019</t>
  </si>
  <si>
    <t>Tilldelade medel 2019</t>
  </si>
  <si>
    <t>Prognos för 2019</t>
  </si>
  <si>
    <t>Sammanfattande tabell över anslagsuppföljningen inom Pensionsmyndighetens ansvarsområde 2020</t>
  </si>
  <si>
    <t>Ingående överföringsbelopp från 2019</t>
  </si>
  <si>
    <t>Förslag till anslag år 2020</t>
  </si>
  <si>
    <t>Tilldelade medel 2020</t>
  </si>
  <si>
    <t>Prognos för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</si>
</sst>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Arial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Palatino"/>
    </font>
    <font>
      <b/>
      <sz val="7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49" fontId="4" fillId="0" borderId="2" xfId="0" applyNumberFormat="1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9" fillId="0" borderId="0" xfId="0" applyFont="1"/>
    <xf numFmtId="1" fontId="0" fillId="0" borderId="0" xfId="0" applyNumberFormat="1"/>
    <xf numFmtId="3" fontId="10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24" zoomScale="120" zoomScaleNormal="120" workbookViewId="0">
      <selection activeCell="H39" sqref="H39"/>
    </sheetView>
  </sheetViews>
  <sheetFormatPr defaultRowHeight="12.75"/>
  <cols>
    <col min="1" max="1" width="6.42578125" customWidth="1"/>
    <col min="2" max="2" width="5.85546875" customWidth="1"/>
    <col min="3" max="3" width="23.5703125" customWidth="1"/>
    <col min="4" max="5" width="11.7109375" customWidth="1"/>
    <col min="6" max="6" width="11.85546875" customWidth="1"/>
    <col min="7" max="8" width="11.7109375" customWidth="1"/>
    <col min="9" max="9" width="11.140625" customWidth="1"/>
    <col min="10" max="10" width="10.5703125" customWidth="1"/>
    <col min="11" max="11" width="12.140625" customWidth="1"/>
    <col min="12" max="12" width="9.28515625" customWidth="1"/>
  </cols>
  <sheetData>
    <row r="1" spans="1:14" ht="15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pans="1:14">
      <c r="A2" s="14"/>
      <c r="B2" s="14"/>
      <c r="C2" s="14"/>
      <c r="D2" s="14"/>
      <c r="E2" s="14"/>
      <c r="F2" s="14"/>
      <c r="G2" s="14"/>
      <c r="H2" s="14"/>
      <c r="I2" s="14"/>
    </row>
    <row r="3" spans="1:14">
      <c r="A3" s="18" t="s">
        <v>1</v>
      </c>
      <c r="B3" s="19"/>
      <c r="C3" s="19"/>
      <c r="D3" s="19"/>
      <c r="E3" s="19"/>
      <c r="F3" s="19"/>
      <c r="G3" s="19"/>
      <c r="H3" s="19"/>
      <c r="I3" s="19"/>
    </row>
    <row r="4" spans="1:14" ht="13.5" thickBot="1">
      <c r="A4" s="14"/>
      <c r="B4" s="14"/>
      <c r="C4" s="14"/>
      <c r="D4" s="14"/>
      <c r="E4" s="14"/>
      <c r="F4" s="14"/>
      <c r="G4" s="14"/>
      <c r="H4" s="14"/>
      <c r="I4" s="14"/>
    </row>
    <row r="5" spans="1:14" ht="27.75" thickBot="1">
      <c r="A5" s="20"/>
      <c r="B5" s="20"/>
      <c r="C5" s="20"/>
      <c r="D5" s="1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10"/>
    </row>
    <row r="6" spans="1:14">
      <c r="A6" s="21" t="s">
        <v>11</v>
      </c>
      <c r="B6" s="21"/>
      <c r="C6" s="21"/>
      <c r="D6" s="21"/>
      <c r="E6" s="21"/>
      <c r="F6" s="21"/>
      <c r="G6" s="21"/>
      <c r="H6" s="21"/>
      <c r="I6" s="21"/>
    </row>
    <row r="7" spans="1:14">
      <c r="A7" s="2" t="s">
        <v>12</v>
      </c>
      <c r="B7" s="2" t="s">
        <v>12</v>
      </c>
      <c r="C7" s="2" t="s">
        <v>13</v>
      </c>
      <c r="D7" s="9">
        <v>-82843</v>
      </c>
      <c r="E7" s="9">
        <v>13080300</v>
      </c>
      <c r="F7" s="9">
        <f>D7+E7</f>
        <v>12997457</v>
      </c>
      <c r="G7" s="9">
        <v>13142095</v>
      </c>
      <c r="H7" s="9">
        <f>E7-G7</f>
        <v>-61795</v>
      </c>
      <c r="I7" s="9">
        <f>F7-G7</f>
        <v>-144638</v>
      </c>
      <c r="J7" s="9">
        <v>654015</v>
      </c>
      <c r="K7" s="13">
        <f>F7+J7</f>
        <v>13651472</v>
      </c>
      <c r="L7" s="3">
        <f>(K7-G7)*((K7-G7)&lt;0)</f>
        <v>0</v>
      </c>
      <c r="N7" s="11"/>
    </row>
    <row r="8" spans="1:14">
      <c r="A8" s="2" t="s">
        <v>14</v>
      </c>
      <c r="B8" s="2" t="s">
        <v>14</v>
      </c>
      <c r="C8" s="2" t="s">
        <v>15</v>
      </c>
      <c r="D8" s="9">
        <v>-13864</v>
      </c>
      <c r="E8" s="9">
        <v>10869800</v>
      </c>
      <c r="F8" s="9">
        <f>D8+E8</f>
        <v>10855936</v>
      </c>
      <c r="G8" s="9">
        <v>10869424</v>
      </c>
      <c r="H8" s="9">
        <f>E8-G8</f>
        <v>376</v>
      </c>
      <c r="I8" s="9">
        <f>F8-G8</f>
        <v>-13488</v>
      </c>
      <c r="J8" s="9">
        <v>543490</v>
      </c>
      <c r="K8" s="9">
        <f>F8+J8</f>
        <v>11399426</v>
      </c>
      <c r="L8" s="9">
        <f>(K8-G8)*((K8-G8)&lt;0)</f>
        <v>0</v>
      </c>
      <c r="N8" s="11"/>
    </row>
    <row r="9" spans="1:14">
      <c r="A9" s="2" t="s">
        <v>16</v>
      </c>
      <c r="B9" s="2" t="s">
        <v>16</v>
      </c>
      <c r="C9" s="2" t="s">
        <v>17</v>
      </c>
      <c r="D9" s="9">
        <v>0</v>
      </c>
      <c r="E9" s="9">
        <v>9026600</v>
      </c>
      <c r="F9" s="9">
        <f>D9+E9</f>
        <v>9026600</v>
      </c>
      <c r="G9" s="9">
        <v>9138839</v>
      </c>
      <c r="H9" s="9">
        <f>E9-G9</f>
        <v>-112239</v>
      </c>
      <c r="I9" s="9">
        <f>F9-G9</f>
        <v>-112239</v>
      </c>
      <c r="J9" s="9">
        <v>451330</v>
      </c>
      <c r="K9" s="13">
        <f>F9+J9</f>
        <v>9477930</v>
      </c>
      <c r="L9" s="3">
        <f>(K9-G9)*((K9-G9)&lt;0)</f>
        <v>0</v>
      </c>
      <c r="N9" s="11"/>
    </row>
    <row r="10" spans="1:14">
      <c r="A10" s="2" t="s">
        <v>18</v>
      </c>
      <c r="B10" s="2" t="s">
        <v>18</v>
      </c>
      <c r="C10" s="2" t="s">
        <v>19</v>
      </c>
      <c r="D10" s="9">
        <v>-56187</v>
      </c>
      <c r="E10" s="9">
        <v>1103200</v>
      </c>
      <c r="F10" s="9">
        <f>D10+E10</f>
        <v>1047013</v>
      </c>
      <c r="G10" s="9">
        <v>1081357</v>
      </c>
      <c r="H10" s="9">
        <f>E10-G10</f>
        <v>21843</v>
      </c>
      <c r="I10" s="9">
        <f>F10-G10</f>
        <v>-34344</v>
      </c>
      <c r="J10" s="9">
        <v>55160</v>
      </c>
      <c r="K10" s="13">
        <f>F10+J10</f>
        <v>1102173</v>
      </c>
      <c r="L10" s="3">
        <f>(K10-G10)*((K10-G10)&lt;0)</f>
        <v>0</v>
      </c>
      <c r="N10" s="11"/>
    </row>
    <row r="11" spans="1:14">
      <c r="A11" s="2" t="s">
        <v>20</v>
      </c>
      <c r="B11" s="2" t="s">
        <v>21</v>
      </c>
      <c r="C11" s="2" t="s">
        <v>22</v>
      </c>
      <c r="D11" s="13">
        <v>-24678.620999999985</v>
      </c>
      <c r="E11" s="13">
        <v>554969</v>
      </c>
      <c r="F11" s="13">
        <f>D11+E11</f>
        <v>530290.37899999996</v>
      </c>
      <c r="G11" s="13">
        <v>539532</v>
      </c>
      <c r="H11" s="13">
        <f>E11-G11</f>
        <v>15437</v>
      </c>
      <c r="I11" s="13">
        <f>F11-G11</f>
        <v>-9241.6210000000428</v>
      </c>
      <c r="J11" s="13">
        <v>38847</v>
      </c>
      <c r="K11" s="13">
        <f>F11+J11</f>
        <v>569137.37899999996</v>
      </c>
      <c r="L11" s="3">
        <f>(K11-G11)*((K11-G11)&lt;0)</f>
        <v>0</v>
      </c>
      <c r="N11" s="11"/>
    </row>
    <row r="12" spans="1:14">
      <c r="A12" s="4"/>
      <c r="B12" s="4"/>
      <c r="C12" s="4" t="s">
        <v>23</v>
      </c>
      <c r="D12" s="12">
        <v>-177571.62099999998</v>
      </c>
      <c r="E12" s="5">
        <f t="shared" ref="E12:I12" si="0">SUM(E7:E11)</f>
        <v>34634869</v>
      </c>
      <c r="F12" s="5">
        <f t="shared" si="0"/>
        <v>34457296.379000001</v>
      </c>
      <c r="G12" s="12">
        <f t="shared" si="0"/>
        <v>34771247</v>
      </c>
      <c r="H12" s="5">
        <f t="shared" si="0"/>
        <v>-136378</v>
      </c>
      <c r="I12" s="5">
        <f t="shared" si="0"/>
        <v>-313950.62100000004</v>
      </c>
      <c r="J12" s="5">
        <f>SUM(J7:J11)</f>
        <v>1742842</v>
      </c>
      <c r="K12" s="5">
        <f>SUM(K7:K11)</f>
        <v>36200138.379000001</v>
      </c>
      <c r="L12" s="5">
        <f>SUM(L7:L11)</f>
        <v>0</v>
      </c>
      <c r="N12" s="11"/>
    </row>
    <row r="13" spans="1:14">
      <c r="A13" s="21" t="s">
        <v>24</v>
      </c>
      <c r="B13" s="21"/>
      <c r="C13" s="21"/>
      <c r="D13" s="21"/>
      <c r="E13" s="21"/>
      <c r="F13" s="21"/>
      <c r="G13" s="21"/>
      <c r="H13" s="21"/>
      <c r="I13" s="21"/>
    </row>
    <row r="14" spans="1:14">
      <c r="A14" s="2" t="s">
        <v>25</v>
      </c>
      <c r="B14" s="2" t="s">
        <v>25</v>
      </c>
      <c r="C14" s="2" t="s">
        <v>26</v>
      </c>
      <c r="D14" s="9">
        <v>0</v>
      </c>
      <c r="E14" s="9">
        <v>977800</v>
      </c>
      <c r="F14" s="9">
        <f>D14+E14</f>
        <v>977800</v>
      </c>
      <c r="G14" s="9">
        <v>951151</v>
      </c>
      <c r="H14" s="9">
        <f>E14-G14</f>
        <v>26649</v>
      </c>
      <c r="I14" s="9">
        <f>F14-G14</f>
        <v>26649</v>
      </c>
      <c r="J14" s="9">
        <v>58668</v>
      </c>
      <c r="K14" s="3">
        <f>F14+J14</f>
        <v>1036468</v>
      </c>
      <c r="L14" s="3">
        <f>(K14-G14)*((K14-G14)&lt;0)</f>
        <v>0</v>
      </c>
    </row>
    <row r="15" spans="1:14">
      <c r="A15" s="2" t="s">
        <v>27</v>
      </c>
      <c r="B15" s="2" t="s">
        <v>27</v>
      </c>
      <c r="C15" s="2" t="s">
        <v>28</v>
      </c>
      <c r="D15" s="9">
        <v>0</v>
      </c>
      <c r="E15" s="9">
        <v>7366900</v>
      </c>
      <c r="F15" s="9">
        <f>D15+E15</f>
        <v>7366900</v>
      </c>
      <c r="G15" s="9">
        <v>7366900</v>
      </c>
      <c r="H15" s="9">
        <f>E15-G15</f>
        <v>0</v>
      </c>
      <c r="I15" s="9">
        <f>F15-G15</f>
        <v>0</v>
      </c>
      <c r="J15" s="9">
        <v>0</v>
      </c>
      <c r="K15" s="9">
        <f>F15+J15</f>
        <v>7366900</v>
      </c>
      <c r="L15" s="9">
        <f>(K15-G15)*((K15-G15)&lt;0)</f>
        <v>0</v>
      </c>
    </row>
    <row r="16" spans="1:14">
      <c r="A16" s="4"/>
      <c r="B16" s="4"/>
      <c r="C16" s="4" t="s">
        <v>23</v>
      </c>
      <c r="D16" s="5">
        <v>0</v>
      </c>
      <c r="E16" s="5">
        <f t="shared" ref="E16:I16" si="1">SUM(E14:E15)</f>
        <v>8344700</v>
      </c>
      <c r="F16" s="5">
        <f t="shared" si="1"/>
        <v>8344700</v>
      </c>
      <c r="G16" s="12">
        <f t="shared" si="1"/>
        <v>8318051</v>
      </c>
      <c r="H16" s="5">
        <f t="shared" si="1"/>
        <v>26649</v>
      </c>
      <c r="I16" s="5">
        <f t="shared" si="1"/>
        <v>26649</v>
      </c>
      <c r="J16" s="5">
        <f>SUM(J14:J15)</f>
        <v>58668</v>
      </c>
      <c r="K16" s="5">
        <f>SUM(K14:K15)</f>
        <v>8403368</v>
      </c>
      <c r="L16" s="5">
        <f>SUM(L14:L15)</f>
        <v>0</v>
      </c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</row>
    <row r="18" spans="1:12" ht="13.5" thickBot="1">
      <c r="A18" s="6"/>
      <c r="B18" s="6"/>
      <c r="C18" s="6" t="s">
        <v>29</v>
      </c>
      <c r="D18" s="7">
        <f t="shared" ref="D18:L18" si="2">D12+D16</f>
        <v>-177571.62099999998</v>
      </c>
      <c r="E18" s="7">
        <f t="shared" si="2"/>
        <v>42979569</v>
      </c>
      <c r="F18" s="7">
        <f t="shared" si="2"/>
        <v>42801996.379000001</v>
      </c>
      <c r="G18" s="7">
        <f t="shared" si="2"/>
        <v>43089298</v>
      </c>
      <c r="H18" s="7">
        <f t="shared" si="2"/>
        <v>-109729</v>
      </c>
      <c r="I18" s="7">
        <f t="shared" si="2"/>
        <v>-287301.62100000004</v>
      </c>
      <c r="J18" s="7">
        <f t="shared" si="2"/>
        <v>1801510</v>
      </c>
      <c r="K18" s="7">
        <f t="shared" si="2"/>
        <v>44603506.379000001</v>
      </c>
      <c r="L18" s="7">
        <f t="shared" si="2"/>
        <v>0</v>
      </c>
    </row>
    <row r="21" spans="1:12" ht="15">
      <c r="A21" s="16" t="s">
        <v>30</v>
      </c>
      <c r="B21" s="17"/>
      <c r="C21" s="17"/>
      <c r="D21" s="17"/>
      <c r="E21" s="17"/>
      <c r="F21" s="17"/>
      <c r="G21" s="17"/>
      <c r="H21" s="17"/>
      <c r="I21" s="17"/>
    </row>
    <row r="22" spans="1:12">
      <c r="A22" s="14"/>
      <c r="B22" s="14"/>
      <c r="C22" s="14"/>
      <c r="D22" s="14"/>
      <c r="E22" s="14"/>
      <c r="F22" s="14"/>
      <c r="G22" s="14"/>
      <c r="H22" s="14"/>
      <c r="I22" s="14"/>
    </row>
    <row r="23" spans="1:12">
      <c r="A23" s="18" t="s">
        <v>1</v>
      </c>
      <c r="B23" s="19"/>
      <c r="C23" s="19"/>
      <c r="D23" s="19"/>
      <c r="E23" s="19"/>
      <c r="F23" s="19"/>
      <c r="G23" s="19"/>
      <c r="H23" s="19"/>
      <c r="I23" s="19"/>
    </row>
    <row r="24" spans="1:12" ht="13.5" thickBot="1">
      <c r="A24" s="14"/>
      <c r="B24" s="14"/>
      <c r="C24" s="14"/>
      <c r="D24" s="14"/>
      <c r="E24" s="14"/>
      <c r="F24" s="14"/>
      <c r="G24" s="14"/>
      <c r="H24" s="14"/>
      <c r="I24" s="14"/>
    </row>
    <row r="25" spans="1:12" ht="27.75" thickBot="1">
      <c r="A25" s="20"/>
      <c r="B25" s="20"/>
      <c r="C25" s="20"/>
      <c r="D25" s="1" t="s">
        <v>31</v>
      </c>
      <c r="E25" s="8" t="s">
        <v>32</v>
      </c>
      <c r="F25" s="8" t="s">
        <v>33</v>
      </c>
      <c r="G25" s="8" t="s">
        <v>34</v>
      </c>
      <c r="H25" s="8" t="s">
        <v>6</v>
      </c>
      <c r="I25" s="8" t="s">
        <v>7</v>
      </c>
      <c r="J25" s="8" t="s">
        <v>8</v>
      </c>
      <c r="K25" s="8" t="s">
        <v>9</v>
      </c>
      <c r="L25" s="8" t="s">
        <v>10</v>
      </c>
    </row>
    <row r="26" spans="1:12">
      <c r="A26" s="21" t="s">
        <v>11</v>
      </c>
      <c r="B26" s="21"/>
      <c r="C26" s="21"/>
      <c r="D26" s="21"/>
      <c r="E26" s="21"/>
      <c r="F26" s="21"/>
      <c r="G26" s="21"/>
      <c r="H26" s="21"/>
      <c r="I26" s="21"/>
    </row>
    <row r="27" spans="1:12">
      <c r="A27" s="2" t="s">
        <v>12</v>
      </c>
      <c r="B27" s="2" t="s">
        <v>12</v>
      </c>
      <c r="C27" s="2" t="s">
        <v>13</v>
      </c>
      <c r="D27" s="9">
        <f>MIN(I7,0)</f>
        <v>-144638</v>
      </c>
      <c r="E27" s="9">
        <v>13225500</v>
      </c>
      <c r="F27" s="3">
        <f>D27+E27</f>
        <v>13080862</v>
      </c>
      <c r="G27" s="9">
        <v>13124200</v>
      </c>
      <c r="H27" s="3">
        <f>E27-G27</f>
        <v>101300</v>
      </c>
      <c r="I27" s="3">
        <f>F27-G27</f>
        <v>-43338</v>
      </c>
      <c r="J27" s="9">
        <v>661275</v>
      </c>
      <c r="K27" s="3">
        <f>F27+J27</f>
        <v>13742137</v>
      </c>
      <c r="L27" s="3">
        <f>(K27-G27)*((K27-G27)&lt;0)</f>
        <v>0</v>
      </c>
    </row>
    <row r="28" spans="1:12">
      <c r="A28" s="2" t="s">
        <v>14</v>
      </c>
      <c r="B28" s="2" t="s">
        <v>14</v>
      </c>
      <c r="C28" s="2" t="s">
        <v>15</v>
      </c>
      <c r="D28" s="9">
        <f t="shared" ref="D28:D31" si="3">MIN(I8,0)</f>
        <v>-13488</v>
      </c>
      <c r="E28" s="9">
        <v>10331200</v>
      </c>
      <c r="F28" s="9">
        <f>D28+E28</f>
        <v>10317712</v>
      </c>
      <c r="G28" s="9">
        <v>10338300</v>
      </c>
      <c r="H28" s="9">
        <f>E28-G28</f>
        <v>-7100</v>
      </c>
      <c r="I28" s="9">
        <f>F28-G28</f>
        <v>-20588</v>
      </c>
      <c r="J28" s="9">
        <v>516560</v>
      </c>
      <c r="K28" s="9">
        <f>F28+J28</f>
        <v>10834272</v>
      </c>
      <c r="L28" s="9">
        <f>(K28-G28)*((K28-G28)&lt;0)</f>
        <v>0</v>
      </c>
    </row>
    <row r="29" spans="1:12">
      <c r="A29" s="2" t="s">
        <v>16</v>
      </c>
      <c r="B29" s="2" t="s">
        <v>16</v>
      </c>
      <c r="C29" s="2" t="s">
        <v>17</v>
      </c>
      <c r="D29" s="9">
        <f t="shared" si="3"/>
        <v>-112239</v>
      </c>
      <c r="E29" s="9">
        <v>9587500</v>
      </c>
      <c r="F29" s="3">
        <f>D29+E29</f>
        <v>9475261</v>
      </c>
      <c r="G29" s="9">
        <v>9220700</v>
      </c>
      <c r="H29" s="3">
        <f>E29-G29</f>
        <v>366800</v>
      </c>
      <c r="I29" s="3">
        <f>F29-G29</f>
        <v>254561</v>
      </c>
      <c r="J29" s="9">
        <v>479375</v>
      </c>
      <c r="K29" s="3">
        <f>F29+J29</f>
        <v>9954636</v>
      </c>
      <c r="L29" s="3">
        <f>(K29-G29)*((K29-G29)&lt;0)</f>
        <v>0</v>
      </c>
    </row>
    <row r="30" spans="1:12">
      <c r="A30" s="2" t="s">
        <v>18</v>
      </c>
      <c r="B30" s="2" t="s">
        <v>18</v>
      </c>
      <c r="C30" s="2" t="s">
        <v>19</v>
      </c>
      <c r="D30" s="9">
        <f t="shared" si="3"/>
        <v>-34344</v>
      </c>
      <c r="E30" s="9">
        <v>1154100</v>
      </c>
      <c r="F30" s="3">
        <f>D30+E30</f>
        <v>1119756</v>
      </c>
      <c r="G30" s="9">
        <v>1131100</v>
      </c>
      <c r="H30" s="3">
        <f>E30-G30</f>
        <v>23000</v>
      </c>
      <c r="I30" s="3">
        <f>F30-G30</f>
        <v>-11344</v>
      </c>
      <c r="J30" s="9">
        <v>57705</v>
      </c>
      <c r="K30" s="3">
        <f>F30+J30</f>
        <v>1177461</v>
      </c>
      <c r="L30" s="3">
        <f>(K30-G30)*((K30-G30)&lt;0)</f>
        <v>0</v>
      </c>
    </row>
    <row r="31" spans="1:12">
      <c r="A31" s="2" t="s">
        <v>20</v>
      </c>
      <c r="B31" s="2" t="s">
        <v>21</v>
      </c>
      <c r="C31" s="2" t="s">
        <v>22</v>
      </c>
      <c r="D31" s="9">
        <f t="shared" si="3"/>
        <v>-9241.6210000000428</v>
      </c>
      <c r="E31" s="9">
        <v>583176</v>
      </c>
      <c r="F31" s="9">
        <f>D31+E31</f>
        <v>573934.37899999996</v>
      </c>
      <c r="G31" s="13">
        <v>586000</v>
      </c>
      <c r="H31" s="9">
        <f>E31-G31</f>
        <v>-2824</v>
      </c>
      <c r="I31" s="9">
        <f>F31-G31</f>
        <v>-12065.621000000043</v>
      </c>
      <c r="J31" s="9">
        <v>17495</v>
      </c>
      <c r="K31" s="9">
        <f>F31+J31</f>
        <v>591429.37899999996</v>
      </c>
      <c r="L31" s="3">
        <f>(K31-G31)*((K31-G31)&lt;0)</f>
        <v>0</v>
      </c>
    </row>
    <row r="32" spans="1:12">
      <c r="A32" s="4"/>
      <c r="B32" s="4"/>
      <c r="C32" s="4" t="s">
        <v>23</v>
      </c>
      <c r="D32" s="5">
        <f t="shared" ref="D32:I32" si="4">SUM(D27:D31)</f>
        <v>-313950.62100000004</v>
      </c>
      <c r="E32" s="5">
        <f t="shared" si="4"/>
        <v>34881476</v>
      </c>
      <c r="F32" s="5">
        <f t="shared" si="4"/>
        <v>34567525.379000001</v>
      </c>
      <c r="G32" s="5">
        <f t="shared" si="4"/>
        <v>34400300</v>
      </c>
      <c r="H32" s="5">
        <f t="shared" si="4"/>
        <v>481176</v>
      </c>
      <c r="I32" s="5">
        <f t="shared" si="4"/>
        <v>167225.37899999996</v>
      </c>
      <c r="J32" s="5">
        <f>SUM(J27:J31)</f>
        <v>1732410</v>
      </c>
      <c r="K32" s="5">
        <f>SUM(K27:K31)</f>
        <v>36299935.379000001</v>
      </c>
      <c r="L32" s="5">
        <f>SUM(L27:L31)</f>
        <v>0</v>
      </c>
    </row>
    <row r="33" spans="1:12">
      <c r="A33" s="21" t="s">
        <v>24</v>
      </c>
      <c r="B33" s="21"/>
      <c r="C33" s="21"/>
      <c r="D33" s="21"/>
      <c r="E33" s="21"/>
      <c r="F33" s="21"/>
      <c r="G33" s="21"/>
      <c r="H33" s="21"/>
      <c r="I33" s="21"/>
    </row>
    <row r="34" spans="1:12">
      <c r="A34" s="2" t="s">
        <v>25</v>
      </c>
      <c r="B34" s="2" t="s">
        <v>25</v>
      </c>
      <c r="C34" s="2" t="s">
        <v>26</v>
      </c>
      <c r="D34" s="9">
        <f t="shared" ref="D34:D35" si="5">MIN(I14,0)</f>
        <v>0</v>
      </c>
      <c r="E34" s="9">
        <v>964600</v>
      </c>
      <c r="F34" s="3">
        <f>D34+E34</f>
        <v>964600</v>
      </c>
      <c r="G34" s="9">
        <v>976200</v>
      </c>
      <c r="H34" s="3">
        <f>E34-G34</f>
        <v>-11600</v>
      </c>
      <c r="I34" s="3">
        <f>F34-G34</f>
        <v>-11600</v>
      </c>
      <c r="J34" s="9">
        <v>57876</v>
      </c>
      <c r="K34" s="3">
        <f>F34+J34</f>
        <v>1022476</v>
      </c>
      <c r="L34" s="3">
        <f>(K34-G34)*((K34-G34)&lt;0)</f>
        <v>0</v>
      </c>
    </row>
    <row r="35" spans="1:12">
      <c r="A35" s="2" t="s">
        <v>27</v>
      </c>
      <c r="B35" s="2" t="s">
        <v>27</v>
      </c>
      <c r="C35" s="2" t="s">
        <v>28</v>
      </c>
      <c r="D35" s="9">
        <f t="shared" si="5"/>
        <v>0</v>
      </c>
      <c r="E35" s="9">
        <v>7303100</v>
      </c>
      <c r="F35" s="9">
        <f>D35+E35</f>
        <v>7303100</v>
      </c>
      <c r="G35" s="9">
        <v>7303100</v>
      </c>
      <c r="H35" s="9">
        <f>E35-G35</f>
        <v>0</v>
      </c>
      <c r="I35" s="9">
        <f>F35-G35</f>
        <v>0</v>
      </c>
      <c r="J35" s="9">
        <v>0</v>
      </c>
      <c r="K35" s="9">
        <f>F35+J35</f>
        <v>7303100</v>
      </c>
      <c r="L35" s="9">
        <f>(K35-G35)*((K35-G35)&lt;0)</f>
        <v>0</v>
      </c>
    </row>
    <row r="36" spans="1:12">
      <c r="A36" s="4"/>
      <c r="B36" s="4"/>
      <c r="C36" s="4" t="s">
        <v>23</v>
      </c>
      <c r="D36" s="5">
        <f t="shared" ref="D36:I36" si="6">SUM(D34:D35)</f>
        <v>0</v>
      </c>
      <c r="E36" s="5">
        <f t="shared" si="6"/>
        <v>8267700</v>
      </c>
      <c r="F36" s="5">
        <f t="shared" si="6"/>
        <v>8267700</v>
      </c>
      <c r="G36" s="5">
        <f t="shared" si="6"/>
        <v>8279300</v>
      </c>
      <c r="H36" s="5">
        <f t="shared" si="6"/>
        <v>-11600</v>
      </c>
      <c r="I36" s="5">
        <f t="shared" si="6"/>
        <v>-11600</v>
      </c>
      <c r="J36" s="5">
        <f>SUM(J34:J35)</f>
        <v>57876</v>
      </c>
      <c r="K36" s="5">
        <f>SUM(K34:K35)</f>
        <v>8325576</v>
      </c>
      <c r="L36" s="5">
        <f>SUM(L34:L35)</f>
        <v>0</v>
      </c>
    </row>
    <row r="37" spans="1:12">
      <c r="A37" s="15"/>
      <c r="B37" s="15"/>
      <c r="C37" s="15"/>
      <c r="D37" s="15"/>
      <c r="E37" s="15"/>
      <c r="F37" s="15"/>
      <c r="G37" s="15"/>
      <c r="H37" s="15"/>
      <c r="I37" s="15"/>
    </row>
    <row r="38" spans="1:12" ht="13.5" thickBot="1">
      <c r="A38" s="6"/>
      <c r="B38" s="6"/>
      <c r="C38" s="6" t="s">
        <v>29</v>
      </c>
      <c r="D38" s="7">
        <f t="shared" ref="D38:L38" si="7">D32+D36</f>
        <v>-313950.62100000004</v>
      </c>
      <c r="E38" s="7">
        <f t="shared" si="7"/>
        <v>43149176</v>
      </c>
      <c r="F38" s="7">
        <f t="shared" si="7"/>
        <v>42835225.379000001</v>
      </c>
      <c r="G38" s="7">
        <f t="shared" si="7"/>
        <v>42679600</v>
      </c>
      <c r="H38" s="7">
        <f t="shared" si="7"/>
        <v>469576</v>
      </c>
      <c r="I38" s="7">
        <f t="shared" si="7"/>
        <v>155625.37899999996</v>
      </c>
      <c r="J38" s="7">
        <f t="shared" si="7"/>
        <v>1790286</v>
      </c>
      <c r="K38" s="7">
        <f t="shared" si="7"/>
        <v>44625511.379000001</v>
      </c>
      <c r="L38" s="7">
        <f t="shared" si="7"/>
        <v>0</v>
      </c>
    </row>
    <row r="41" spans="1:12" ht="15">
      <c r="A41" s="16" t="s">
        <v>35</v>
      </c>
      <c r="B41" s="17"/>
      <c r="C41" s="17"/>
      <c r="D41" s="17"/>
      <c r="E41" s="17"/>
      <c r="F41" s="17"/>
      <c r="G41" s="17"/>
      <c r="H41" s="17"/>
      <c r="I41" s="17"/>
    </row>
    <row r="42" spans="1:12">
      <c r="A42" s="14"/>
      <c r="B42" s="14"/>
      <c r="C42" s="14"/>
      <c r="D42" s="14"/>
      <c r="E42" s="14"/>
      <c r="F42" s="14"/>
      <c r="G42" s="14"/>
      <c r="H42" s="14"/>
      <c r="I42" s="14"/>
    </row>
    <row r="43" spans="1:12">
      <c r="A43" s="18" t="s">
        <v>1</v>
      </c>
      <c r="B43" s="19"/>
      <c r="C43" s="19"/>
      <c r="D43" s="19"/>
      <c r="E43" s="19"/>
      <c r="F43" s="19"/>
      <c r="G43" s="19"/>
      <c r="H43" s="19"/>
      <c r="I43" s="19"/>
    </row>
    <row r="44" spans="1:12" ht="13.5" thickBot="1">
      <c r="A44" s="14"/>
      <c r="B44" s="14"/>
      <c r="C44" s="14"/>
      <c r="D44" s="14"/>
      <c r="E44" s="14"/>
      <c r="F44" s="14"/>
      <c r="G44" s="14"/>
      <c r="H44" s="14"/>
      <c r="I44" s="14"/>
    </row>
    <row r="45" spans="1:12" ht="27.75" thickBot="1">
      <c r="A45" s="20"/>
      <c r="B45" s="20"/>
      <c r="C45" s="20"/>
      <c r="D45" s="1" t="s">
        <v>36</v>
      </c>
      <c r="E45" s="8" t="s">
        <v>37</v>
      </c>
      <c r="F45" s="8" t="s">
        <v>38</v>
      </c>
      <c r="G45" s="8" t="s">
        <v>39</v>
      </c>
      <c r="H45" s="8" t="s">
        <v>6</v>
      </c>
      <c r="I45" s="8" t="s">
        <v>7</v>
      </c>
    </row>
    <row r="46" spans="1:12">
      <c r="A46" s="21" t="s">
        <v>11</v>
      </c>
      <c r="B46" s="21"/>
      <c r="C46" s="21"/>
      <c r="D46" s="21"/>
      <c r="E46" s="21"/>
      <c r="F46" s="21"/>
      <c r="G46" s="21"/>
      <c r="H46" s="21"/>
      <c r="I46" s="21"/>
    </row>
    <row r="47" spans="1:12">
      <c r="A47" s="2" t="s">
        <v>12</v>
      </c>
      <c r="B47" s="2" t="s">
        <v>12</v>
      </c>
      <c r="C47" s="2" t="s">
        <v>13</v>
      </c>
      <c r="D47" s="9">
        <f t="shared" ref="D47:D49" si="8">MIN(I27,0)*(L27=0)</f>
        <v>-43338</v>
      </c>
      <c r="E47" s="9">
        <f>G47-D47</f>
        <v>13201138</v>
      </c>
      <c r="F47" s="3">
        <f>D47+E47</f>
        <v>13157800</v>
      </c>
      <c r="G47" s="9">
        <v>13157800</v>
      </c>
      <c r="H47" s="3">
        <f>E47-G47</f>
        <v>43338</v>
      </c>
      <c r="I47" s="3">
        <f>F47-G47</f>
        <v>0</v>
      </c>
    </row>
    <row r="48" spans="1:12">
      <c r="A48" s="2" t="s">
        <v>14</v>
      </c>
      <c r="B48" s="2" t="s">
        <v>14</v>
      </c>
      <c r="C48" s="2" t="s">
        <v>15</v>
      </c>
      <c r="D48" s="9">
        <f t="shared" si="8"/>
        <v>-20588</v>
      </c>
      <c r="E48" s="9">
        <f t="shared" ref="E48:E50" si="9">G48-D48</f>
        <v>9845188</v>
      </c>
      <c r="F48" s="3">
        <f>D48+E48</f>
        <v>9824600</v>
      </c>
      <c r="G48" s="9">
        <v>9824600</v>
      </c>
      <c r="H48" s="3">
        <f>E48-G48</f>
        <v>20588</v>
      </c>
      <c r="I48" s="3">
        <f>F48-G48</f>
        <v>0</v>
      </c>
    </row>
    <row r="49" spans="1:9">
      <c r="A49" s="2" t="s">
        <v>16</v>
      </c>
      <c r="B49" s="2" t="s">
        <v>16</v>
      </c>
      <c r="C49" s="2" t="s">
        <v>17</v>
      </c>
      <c r="D49" s="9">
        <f t="shared" si="8"/>
        <v>0</v>
      </c>
      <c r="E49" s="9">
        <f t="shared" si="9"/>
        <v>9321800</v>
      </c>
      <c r="F49" s="3">
        <f>D49+E49</f>
        <v>9321800</v>
      </c>
      <c r="G49" s="9">
        <v>9321800</v>
      </c>
      <c r="H49" s="3">
        <f>E49-G49</f>
        <v>0</v>
      </c>
      <c r="I49" s="3">
        <f>F49-G49</f>
        <v>0</v>
      </c>
    </row>
    <row r="50" spans="1:9">
      <c r="A50" s="2" t="s">
        <v>18</v>
      </c>
      <c r="B50" s="2" t="s">
        <v>18</v>
      </c>
      <c r="C50" s="2" t="s">
        <v>19</v>
      </c>
      <c r="D50" s="9">
        <f>MIN(I30,0)*(L30=0)</f>
        <v>-11344</v>
      </c>
      <c r="E50" s="9">
        <f t="shared" si="9"/>
        <v>1204244</v>
      </c>
      <c r="F50" s="3">
        <f>D50+E50</f>
        <v>1192900</v>
      </c>
      <c r="G50" s="9">
        <v>1192900</v>
      </c>
      <c r="H50" s="3">
        <f>E50-G50</f>
        <v>11344</v>
      </c>
      <c r="I50" s="3">
        <f>F50-G50</f>
        <v>0</v>
      </c>
    </row>
    <row r="51" spans="1:9">
      <c r="A51" s="2" t="s">
        <v>20</v>
      </c>
      <c r="B51" s="2" t="s">
        <v>21</v>
      </c>
      <c r="C51" s="2" t="s">
        <v>22</v>
      </c>
      <c r="D51" s="9">
        <f>MIN(I31,0)*(L31=0)</f>
        <v>-12065.621000000043</v>
      </c>
      <c r="E51" s="9">
        <v>562000</v>
      </c>
      <c r="F51" s="9">
        <f>D51+E51</f>
        <v>549934.37899999996</v>
      </c>
      <c r="G51" s="9">
        <v>562000</v>
      </c>
      <c r="H51" s="9">
        <f>E51-G51</f>
        <v>0</v>
      </c>
      <c r="I51" s="9">
        <f>F51-G51</f>
        <v>-12065.621000000043</v>
      </c>
    </row>
    <row r="52" spans="1:9">
      <c r="A52" s="4"/>
      <c r="B52" s="4"/>
      <c r="C52" s="4" t="s">
        <v>23</v>
      </c>
      <c r="D52" s="5">
        <f t="shared" ref="D52:I52" si="10">SUM(D47:D51)</f>
        <v>-87335.621000000043</v>
      </c>
      <c r="E52" s="5">
        <f t="shared" si="10"/>
        <v>34134370</v>
      </c>
      <c r="F52" s="5">
        <f t="shared" si="10"/>
        <v>34047034.379000001</v>
      </c>
      <c r="G52" s="5">
        <f t="shared" si="10"/>
        <v>34059100</v>
      </c>
      <c r="H52" s="5">
        <f t="shared" si="10"/>
        <v>75270</v>
      </c>
      <c r="I52" s="5">
        <f t="shared" si="10"/>
        <v>-12065.621000000043</v>
      </c>
    </row>
    <row r="53" spans="1:9">
      <c r="A53" s="21" t="s">
        <v>24</v>
      </c>
      <c r="B53" s="21"/>
      <c r="C53" s="21"/>
      <c r="D53" s="21"/>
      <c r="E53" s="21"/>
      <c r="F53" s="21"/>
      <c r="G53" s="21"/>
      <c r="H53" s="21"/>
      <c r="I53" s="21"/>
    </row>
    <row r="54" spans="1:9">
      <c r="A54" s="2" t="s">
        <v>25</v>
      </c>
      <c r="B54" s="2" t="s">
        <v>25</v>
      </c>
      <c r="C54" s="2" t="s">
        <v>26</v>
      </c>
      <c r="D54" s="9">
        <f t="shared" ref="D54:D55" si="11">MIN(I34,0)*(L34=0)</f>
        <v>-11600</v>
      </c>
      <c r="E54" s="9">
        <f t="shared" ref="E54" si="12">G54-D54</f>
        <v>1013100</v>
      </c>
      <c r="F54" s="3">
        <f>D54+E54</f>
        <v>1001500</v>
      </c>
      <c r="G54" s="9">
        <v>1001500</v>
      </c>
      <c r="H54" s="3">
        <f>E54-G54</f>
        <v>11600</v>
      </c>
      <c r="I54" s="3">
        <f>F54-G54</f>
        <v>0</v>
      </c>
    </row>
    <row r="55" spans="1:9">
      <c r="A55" s="2" t="s">
        <v>27</v>
      </c>
      <c r="B55" s="2" t="s">
        <v>27</v>
      </c>
      <c r="C55" s="2" t="s">
        <v>28</v>
      </c>
      <c r="D55" s="9">
        <f t="shared" si="11"/>
        <v>0</v>
      </c>
      <c r="E55" s="9">
        <v>7684200</v>
      </c>
      <c r="F55" s="9">
        <f>D55+E55</f>
        <v>7684200</v>
      </c>
      <c r="G55" s="9">
        <v>7684200</v>
      </c>
      <c r="H55" s="3">
        <f>E55-G55</f>
        <v>0</v>
      </c>
      <c r="I55" s="3">
        <f>F55-G55</f>
        <v>0</v>
      </c>
    </row>
    <row r="56" spans="1:9">
      <c r="A56" s="4"/>
      <c r="B56" s="4"/>
      <c r="C56" s="4" t="s">
        <v>23</v>
      </c>
      <c r="D56" s="5">
        <f t="shared" ref="D56:I56" si="13">SUM(D54:D55)</f>
        <v>-11600</v>
      </c>
      <c r="E56" s="5">
        <f t="shared" si="13"/>
        <v>8697300</v>
      </c>
      <c r="F56" s="5">
        <f t="shared" si="13"/>
        <v>8685700</v>
      </c>
      <c r="G56" s="5">
        <f t="shared" si="13"/>
        <v>8685700</v>
      </c>
      <c r="H56" s="5">
        <f t="shared" si="13"/>
        <v>11600</v>
      </c>
      <c r="I56" s="5">
        <f t="shared" si="13"/>
        <v>0</v>
      </c>
    </row>
    <row r="57" spans="1:9">
      <c r="A57" s="15"/>
      <c r="B57" s="15"/>
      <c r="C57" s="15"/>
      <c r="D57" s="15"/>
      <c r="E57" s="15"/>
      <c r="F57" s="15"/>
      <c r="G57" s="15"/>
      <c r="H57" s="15"/>
      <c r="I57" s="15"/>
    </row>
    <row r="58" spans="1:9" ht="13.5" thickBot="1">
      <c r="A58" s="6"/>
      <c r="B58" s="6"/>
      <c r="C58" s="6" t="s">
        <v>29</v>
      </c>
      <c r="D58" s="7">
        <f t="shared" ref="D58:I58" si="14">D52+D56</f>
        <v>-98935.621000000043</v>
      </c>
      <c r="E58" s="7">
        <f t="shared" si="14"/>
        <v>42831670</v>
      </c>
      <c r="F58" s="7">
        <f t="shared" si="14"/>
        <v>42732734.379000001</v>
      </c>
      <c r="G58" s="7">
        <f t="shared" si="14"/>
        <v>42744800</v>
      </c>
      <c r="H58" s="7">
        <f t="shared" si="14"/>
        <v>86870</v>
      </c>
      <c r="I58" s="7">
        <f t="shared" si="14"/>
        <v>-12065.621000000043</v>
      </c>
    </row>
  </sheetData>
  <mergeCells count="18">
    <mergeCell ref="A37:I37"/>
    <mergeCell ref="A21:I21"/>
    <mergeCell ref="A23:I23"/>
    <mergeCell ref="A25:C25"/>
    <mergeCell ref="A26:I26"/>
    <mergeCell ref="A33:I33"/>
    <mergeCell ref="A17:I17"/>
    <mergeCell ref="A1:I1"/>
    <mergeCell ref="A3:I3"/>
    <mergeCell ref="A5:C5"/>
    <mergeCell ref="A6:I6"/>
    <mergeCell ref="A13:I13"/>
    <mergeCell ref="A57:I57"/>
    <mergeCell ref="A41:I41"/>
    <mergeCell ref="A43:I43"/>
    <mergeCell ref="A45:C45"/>
    <mergeCell ref="A46:I46"/>
    <mergeCell ref="A53:I53"/>
  </mergeCells>
  <phoneticPr fontId="5" type="noConversion"/>
  <pageMargins left="0.78740157480314965" right="0.78740157480314965" top="0.98425196850393704" bottom="0.78740157480314965" header="0.51181102362204722" footer="0.51181102362204722"/>
  <pageSetup paperSize="9" scale="90" orientation="landscape" r:id="rId1"/>
  <headerFooter scaleWithDoc="0" alignWithMargins="0">
    <oddFooter>&amp;C&amp;P (&amp;N)&amp;R&amp;KFF0000 &amp;K000000Bilaga 1 till Rapport&amp;KFF0000 &amp;K0000002019-02-20 dnr VER 2019-5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4JXXJJFS64ZS-957833390-175</_dlc_DocId>
    <_dlc_DocIdUrl xmlns="465edb57-3a11-4ff8-9c43-7dc2da403828">
      <Url>https://sp.pensionsmyndigheten.se/ovr/ANSLAG/_layouts/15/DocIdRedir.aspx?ID=4JXXJJFS64ZS-957833390-175</Url>
      <Description>4JXXJJFS64ZS-957833390-175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16" ma:contentTypeDescription="" ma:contentTypeScope="" ma:versionID="3bbb4a528db20e56ca5f591dcd446944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12318df24497afc30eaa546201e03c97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/>
                <xsd:element ref="ns2:Dokumentstatus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ma:displayName="Informationsklass" ma:default="Intern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>
      <xsd:simpleType>
        <xsd:restriction base="dms:Choice">
          <xsd:enumeration value="Ej 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ma:displayName="Dokumentstatus" ma:default="UTKAST" ma:description="Ett dokument ska ha status utkast fram till att det godkänns av dokumentägaren." ma:format="Dropdown" ma:internalName="Dokumentstatus">
      <xsd:simpleType>
        <xsd:restriction base="dms:Choice">
          <xsd:enumeration value="UTKAST"/>
          <xsd:enumeration value="GODKÄND"/>
          <xsd:enumeration value="INAKTUELL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D22304C-A22E-47F5-8E4B-B2D6848623CC}">
  <ds:schemaRefs>
    <ds:schemaRef ds:uri="http://purl.org/dc/terms/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D34EDA-6EC6-471E-8D88-D85BF9277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8B7C1-2428-4C94-88F3-8874F5B2C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E65243-AEAD-4B3E-BA0D-DD2A312F284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01C5D6B-AE9E-400C-85D7-F1A53858429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1</vt:lpstr>
    </vt:vector>
  </TitlesOfParts>
  <Manager/>
  <Company>SFA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Helena Strömberg Molinder</cp:lastModifiedBy>
  <cp:revision/>
  <cp:lastPrinted>2019-02-11T08:26:40Z</cp:lastPrinted>
  <dcterms:created xsi:type="dcterms:W3CDTF">2009-10-28T11:41:28Z</dcterms:created>
  <dcterms:modified xsi:type="dcterms:W3CDTF">2019-02-22T11:27:11Z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da4ea4e7-135f-4265-88cc-b69d04378a0d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