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soe\Desktop\"/>
    </mc:Choice>
  </mc:AlternateContent>
  <bookViews>
    <workbookView xWindow="240" yWindow="72" windowWidth="16152" windowHeight="8196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G56" i="1" l="1"/>
  <c r="H55" i="1"/>
  <c r="F15" i="1"/>
  <c r="I15" i="1"/>
  <c r="D35" i="1"/>
  <c r="F35" i="1"/>
  <c r="I35" i="1"/>
  <c r="K35" i="1"/>
  <c r="L35" i="1"/>
  <c r="D55" i="1"/>
  <c r="I55" i="1"/>
  <c r="G52" i="1"/>
  <c r="G58" i="1" s="1"/>
  <c r="F8" i="1"/>
  <c r="I8" i="1"/>
  <c r="D28" i="1"/>
  <c r="F28" i="1" s="1"/>
  <c r="F7" i="1"/>
  <c r="I7" i="1"/>
  <c r="F9" i="1"/>
  <c r="I9" i="1"/>
  <c r="D29" i="1" s="1"/>
  <c r="F29" i="1" s="1"/>
  <c r="F10" i="1"/>
  <c r="I10" i="1"/>
  <c r="F11" i="1"/>
  <c r="I11" i="1"/>
  <c r="F14" i="1"/>
  <c r="I14" i="1"/>
  <c r="I16" i="1"/>
  <c r="H7" i="1"/>
  <c r="H8" i="1"/>
  <c r="H9" i="1"/>
  <c r="H12" i="1" s="1"/>
  <c r="H18" i="1" s="1"/>
  <c r="H10" i="1"/>
  <c r="H11" i="1"/>
  <c r="H14" i="1"/>
  <c r="H15" i="1"/>
  <c r="H16" i="1"/>
  <c r="K8" i="1"/>
  <c r="L8" i="1"/>
  <c r="K9" i="1"/>
  <c r="L9" i="1"/>
  <c r="K10" i="1"/>
  <c r="L10" i="1"/>
  <c r="K11" i="1"/>
  <c r="L11" i="1"/>
  <c r="D12" i="1"/>
  <c r="D16" i="1"/>
  <c r="D18" i="1"/>
  <c r="E12" i="1"/>
  <c r="G12" i="1"/>
  <c r="G18" i="1" s="1"/>
  <c r="J12" i="1"/>
  <c r="J16" i="1"/>
  <c r="J18" i="1"/>
  <c r="K14" i="1"/>
  <c r="L14" i="1"/>
  <c r="K15" i="1"/>
  <c r="L15" i="1"/>
  <c r="L16" i="1"/>
  <c r="E16" i="1"/>
  <c r="E18" i="1"/>
  <c r="G16" i="1"/>
  <c r="K16" i="1"/>
  <c r="F16" i="1"/>
  <c r="F12" i="1"/>
  <c r="K7" i="1"/>
  <c r="J36" i="1"/>
  <c r="J32" i="1"/>
  <c r="J38" i="1" s="1"/>
  <c r="K12" i="1"/>
  <c r="K18" i="1"/>
  <c r="L7" i="1"/>
  <c r="F18" i="1"/>
  <c r="G36" i="1"/>
  <c r="E36" i="1"/>
  <c r="H35" i="1"/>
  <c r="H34" i="1"/>
  <c r="H36" i="1"/>
  <c r="G32" i="1"/>
  <c r="G38" i="1" s="1"/>
  <c r="E32" i="1"/>
  <c r="H31" i="1"/>
  <c r="H30" i="1"/>
  <c r="H29" i="1"/>
  <c r="H28" i="1"/>
  <c r="H27" i="1"/>
  <c r="E38" i="1"/>
  <c r="F31" i="1"/>
  <c r="I31" i="1" s="1"/>
  <c r="D30" i="1"/>
  <c r="F30" i="1"/>
  <c r="D27" i="1"/>
  <c r="F27" i="1"/>
  <c r="D34" i="1"/>
  <c r="K30" i="1"/>
  <c r="L30" i="1"/>
  <c r="I30" i="1"/>
  <c r="D50" i="1"/>
  <c r="E50" i="1"/>
  <c r="H50" i="1"/>
  <c r="I12" i="1"/>
  <c r="I18" i="1"/>
  <c r="K31" i="1"/>
  <c r="L31" i="1" s="1"/>
  <c r="D51" i="1" s="1"/>
  <c r="K27" i="1"/>
  <c r="I27" i="1"/>
  <c r="D36" i="1"/>
  <c r="F34" i="1"/>
  <c r="F50" i="1"/>
  <c r="I50" i="1"/>
  <c r="L27" i="1"/>
  <c r="K34" i="1"/>
  <c r="F36" i="1"/>
  <c r="I34" i="1"/>
  <c r="I36" i="1"/>
  <c r="D47" i="1"/>
  <c r="L34" i="1"/>
  <c r="K36" i="1"/>
  <c r="E47" i="1"/>
  <c r="F47" i="1"/>
  <c r="L36" i="1"/>
  <c r="D54" i="1"/>
  <c r="I47" i="1"/>
  <c r="H47" i="1"/>
  <c r="E54" i="1"/>
  <c r="F54" i="1"/>
  <c r="D56" i="1"/>
  <c r="I54" i="1"/>
  <c r="I56" i="1"/>
  <c r="F56" i="1"/>
  <c r="E56" i="1"/>
  <c r="H54" i="1"/>
  <c r="H56" i="1"/>
  <c r="H32" i="1" l="1"/>
  <c r="H38" i="1" s="1"/>
  <c r="H51" i="1"/>
  <c r="I29" i="1"/>
  <c r="K29" i="1"/>
  <c r="L29" i="1" s="1"/>
  <c r="D49" i="1" s="1"/>
  <c r="L12" i="1"/>
  <c r="L18" i="1" s="1"/>
  <c r="I28" i="1"/>
  <c r="I32" i="1" s="1"/>
  <c r="I38" i="1" s="1"/>
  <c r="K28" i="1"/>
  <c r="F32" i="1"/>
  <c r="F38" i="1" s="1"/>
  <c r="D32" i="1"/>
  <c r="D38" i="1" s="1"/>
  <c r="F51" i="1" l="1"/>
  <c r="I51" i="1" s="1"/>
  <c r="E49" i="1"/>
  <c r="H49" i="1" s="1"/>
  <c r="K32" i="1"/>
  <c r="K38" i="1" s="1"/>
  <c r="L28" i="1"/>
  <c r="F49" i="1" l="1"/>
  <c r="I49" i="1" s="1"/>
  <c r="D48" i="1"/>
  <c r="L32" i="1"/>
  <c r="L38" i="1" s="1"/>
  <c r="E48" i="1" l="1"/>
  <c r="D52" i="1"/>
  <c r="D58" i="1" s="1"/>
  <c r="H48" i="1" l="1"/>
  <c r="H52" i="1" s="1"/>
  <c r="H58" i="1" s="1"/>
  <c r="E52" i="1"/>
  <c r="E58" i="1" s="1"/>
  <c r="F48" i="1"/>
  <c r="I48" i="1" l="1"/>
  <c r="I52" i="1" s="1"/>
  <c r="I58" i="1" s="1"/>
  <c r="F52" i="1"/>
  <c r="F58" i="1" s="1"/>
</calcChain>
</file>

<file path=xl/sharedStrings.xml><?xml version="1.0" encoding="utf-8"?>
<sst xmlns="http://schemas.openxmlformats.org/spreadsheetml/2006/main" count="108" uniqueCount="40">
  <si>
    <t>Sammanfattande tabell över anslagsuppföljningen inom Pensionsmyndighetens ansvarsområde 2019</t>
  </si>
  <si>
    <t>Belopp anges i 1000-tals kronor</t>
  </si>
  <si>
    <t>Ingående överföringsbelopp från 2018</t>
  </si>
  <si>
    <t>Anslag år 2019</t>
  </si>
  <si>
    <t>Tilldelade medel 2019</t>
  </si>
  <si>
    <t>Prognos för 2019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</si>
  <si>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</si>
  <si>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</si>
  <si>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</si>
  <si>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</si>
  <si>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</si>
  <si>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</si>
  <si>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</si>
  <si>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</si>
  <si>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</si>
  <si>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</si>
  <si>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</si>
  <si>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</si>
  <si>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</si>
  <si>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</si>
  <si>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2:1</t>
  </si>
  <si>
    <t>2:1.1</t>
  </si>
  <si>
    <t>Pensionsmyndigheten</t>
  </si>
  <si>
    <t>Summa:</t>
  </si>
  <si>
    <t>Utgiftsområde 12 Ekonomisk trygghet för familjer och barn</t>
  </si>
  <si>
    <t>1:5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</si>
  <si>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</si>
  <si>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</si>
  <si>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</si>
  <si>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</si>
  <si>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2020</t>
  </si>
  <si>
    <t>Ingående överföringsbelopp från 2019</t>
  </si>
  <si>
    <t xml:space="preserve">Anslag år 2020 </t>
  </si>
  <si>
    <t>Tilldelade medel 2020</t>
  </si>
  <si>
    <t>Prognos för 2020</t>
  </si>
  <si>
    <t>Sammanfattande tabell över anslagsuppföljningen inom Pensionsmyndighetens ansvarsområde 2021</t>
  </si>
  <si>
    <t>Ingående överföringsbelopp från 2020</t>
  </si>
  <si>
    <t>Förslag till anslag år 2021</t>
  </si>
  <si>
    <t>Tilldelade medel 2021</t>
  </si>
  <si>
    <t>Prognos för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</si>
</sst>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view="pageLayout" topLeftCell="A39" zoomScaleNormal="130" workbookViewId="0">
      <selection activeCell="L45" sqref="L45"/>
    </sheetView>
  </sheetViews>
  <sheetFormatPr defaultRowHeight="13.2"/>
  <cols>
    <col min="1" max="1" width="6.44140625" customWidth="1"/>
    <col min="2" max="2" width="5.88671875" customWidth="1"/>
    <col min="3" max="3" width="23.5546875" customWidth="1"/>
    <col min="4" max="5" width="11.6640625" customWidth="1"/>
    <col min="6" max="6" width="11.88671875" customWidth="1"/>
    <col min="7" max="8" width="11.6640625" customWidth="1"/>
    <col min="9" max="9" width="11.109375" customWidth="1"/>
    <col min="10" max="10" width="10.5546875" customWidth="1"/>
    <col min="11" max="11" width="12.109375" customWidth="1"/>
    <col min="12" max="12" width="9.33203125" customWidth="1"/>
  </cols>
  <sheetData>
    <row r="1" spans="1:12" ht="13.8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12">
      <c r="A2" s="11"/>
      <c r="B2" s="11"/>
      <c r="C2" s="11"/>
      <c r="D2" s="11"/>
      <c r="E2" s="11"/>
      <c r="F2" s="11"/>
      <c r="G2" s="11"/>
      <c r="H2" s="11"/>
      <c r="I2" s="11"/>
    </row>
    <row r="3" spans="1:12" ht="12.7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12" ht="13.8" thickBot="1">
      <c r="A4" s="11"/>
      <c r="B4" s="11"/>
      <c r="C4" s="11"/>
      <c r="D4" s="11"/>
      <c r="E4" s="11"/>
      <c r="F4" s="11"/>
      <c r="G4" s="11"/>
      <c r="H4" s="11"/>
      <c r="I4" s="11"/>
    </row>
    <row r="5" spans="1:12" ht="29.4" thickBot="1">
      <c r="A5" s="18"/>
      <c r="B5" s="18"/>
      <c r="C5" s="18"/>
      <c r="D5" s="1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</row>
    <row r="6" spans="1:12" ht="12.75" customHeight="1">
      <c r="A6" s="20" t="s">
        <v>11</v>
      </c>
      <c r="B6" s="20"/>
      <c r="C6" s="20"/>
      <c r="D6" s="20"/>
      <c r="E6" s="20"/>
      <c r="F6" s="20"/>
      <c r="G6" s="20"/>
      <c r="H6" s="20"/>
      <c r="I6" s="20"/>
    </row>
    <row r="7" spans="1:12">
      <c r="A7" s="2" t="s">
        <v>12</v>
      </c>
      <c r="B7" s="2" t="s">
        <v>12</v>
      </c>
      <c r="C7" s="2" t="s">
        <v>13</v>
      </c>
      <c r="D7" s="9">
        <v>-144638</v>
      </c>
      <c r="E7" s="9">
        <v>13225500</v>
      </c>
      <c r="F7" s="3">
        <f>D7+E7</f>
        <v>13080862</v>
      </c>
      <c r="G7" s="9">
        <v>13174828</v>
      </c>
      <c r="H7" s="3">
        <f>E7-G7</f>
        <v>50672</v>
      </c>
      <c r="I7" s="3">
        <f>F7-G7</f>
        <v>-93966</v>
      </c>
      <c r="J7" s="9">
        <v>661275</v>
      </c>
      <c r="K7" s="3">
        <f>F7+J7</f>
        <v>13742137</v>
      </c>
      <c r="L7" s="3">
        <f>(K7-G7)*((K7-G7)&lt;0)</f>
        <v>0</v>
      </c>
    </row>
    <row r="8" spans="1:12">
      <c r="A8" s="2" t="s">
        <v>14</v>
      </c>
      <c r="B8" s="2" t="s">
        <v>14</v>
      </c>
      <c r="C8" s="2" t="s">
        <v>15</v>
      </c>
      <c r="D8" s="9">
        <v>-13488</v>
      </c>
      <c r="E8" s="9">
        <v>10331200</v>
      </c>
      <c r="F8" s="9">
        <f>D8+E8</f>
        <v>10317712</v>
      </c>
      <c r="G8" s="9">
        <v>10382480</v>
      </c>
      <c r="H8" s="9">
        <f>E8-G8</f>
        <v>-51280</v>
      </c>
      <c r="I8" s="9">
        <f>F8-G8</f>
        <v>-64768</v>
      </c>
      <c r="J8" s="9">
        <v>516560</v>
      </c>
      <c r="K8" s="9">
        <f>F8+J8</f>
        <v>10834272</v>
      </c>
      <c r="L8" s="9">
        <f>(K8-G8)*((K8-G8)&lt;0)</f>
        <v>0</v>
      </c>
    </row>
    <row r="9" spans="1:12">
      <c r="A9" s="2" t="s">
        <v>16</v>
      </c>
      <c r="B9" s="2" t="s">
        <v>16</v>
      </c>
      <c r="C9" s="2" t="s">
        <v>17</v>
      </c>
      <c r="D9" s="9">
        <v>-112239</v>
      </c>
      <c r="E9" s="9">
        <v>9587500</v>
      </c>
      <c r="F9" s="3">
        <f>D9+E9</f>
        <v>9475261</v>
      </c>
      <c r="G9" s="9">
        <v>9195555</v>
      </c>
      <c r="H9" s="3">
        <f>E9-G9</f>
        <v>391945</v>
      </c>
      <c r="I9" s="3">
        <f>F9-G9</f>
        <v>279706</v>
      </c>
      <c r="J9" s="9">
        <v>479375</v>
      </c>
      <c r="K9" s="3">
        <f>F9+J9</f>
        <v>9954636</v>
      </c>
      <c r="L9" s="3">
        <f>(K9-G9)*((K9-G9)&lt;0)</f>
        <v>0</v>
      </c>
    </row>
    <row r="10" spans="1:12">
      <c r="A10" s="2" t="s">
        <v>18</v>
      </c>
      <c r="B10" s="2" t="s">
        <v>18</v>
      </c>
      <c r="C10" s="2" t="s">
        <v>19</v>
      </c>
      <c r="D10" s="9">
        <v>-34344</v>
      </c>
      <c r="E10" s="9">
        <v>1154100</v>
      </c>
      <c r="F10" s="3">
        <f>D10+E10</f>
        <v>1119756</v>
      </c>
      <c r="G10" s="9">
        <v>1167089</v>
      </c>
      <c r="H10" s="3">
        <f>E10-G10</f>
        <v>-12989</v>
      </c>
      <c r="I10" s="3">
        <f>F10-G10</f>
        <v>-47333</v>
      </c>
      <c r="J10" s="9">
        <v>57705</v>
      </c>
      <c r="K10" s="3">
        <f>F10+J10</f>
        <v>1177461</v>
      </c>
      <c r="L10" s="3">
        <f>(K10-G10)*((K10-G10)&lt;0)</f>
        <v>0</v>
      </c>
    </row>
    <row r="11" spans="1:12">
      <c r="A11" s="2" t="s">
        <v>20</v>
      </c>
      <c r="B11" s="2" t="s">
        <v>21</v>
      </c>
      <c r="C11" s="2" t="s">
        <v>22</v>
      </c>
      <c r="D11" s="9">
        <v>-9242</v>
      </c>
      <c r="E11" s="9">
        <v>602142</v>
      </c>
      <c r="F11" s="9">
        <f>D11+E11</f>
        <v>592900</v>
      </c>
      <c r="G11" s="10">
        <v>566039</v>
      </c>
      <c r="H11" s="9">
        <f>E11-G11</f>
        <v>36103</v>
      </c>
      <c r="I11" s="9">
        <f>F11-G11</f>
        <v>26861</v>
      </c>
      <c r="J11" s="9">
        <v>18064</v>
      </c>
      <c r="K11" s="9">
        <f>F11+J11</f>
        <v>610964</v>
      </c>
      <c r="L11" s="3">
        <f>(K11-G11)*((K11-G11)&lt;0)</f>
        <v>0</v>
      </c>
    </row>
    <row r="12" spans="1:12">
      <c r="A12" s="4"/>
      <c r="B12" s="4"/>
      <c r="C12" s="4" t="s">
        <v>23</v>
      </c>
      <c r="D12" s="5">
        <f t="shared" ref="D12:I12" si="0">SUM(D7:D11)</f>
        <v>-313951</v>
      </c>
      <c r="E12" s="5">
        <f t="shared" si="0"/>
        <v>34900442</v>
      </c>
      <c r="F12" s="5">
        <f t="shared" si="0"/>
        <v>34586491</v>
      </c>
      <c r="G12" s="5">
        <f t="shared" si="0"/>
        <v>34485991</v>
      </c>
      <c r="H12" s="5">
        <f t="shared" si="0"/>
        <v>414451</v>
      </c>
      <c r="I12" s="5">
        <f t="shared" si="0"/>
        <v>100500</v>
      </c>
      <c r="J12" s="5">
        <f>SUM(J7:J11)</f>
        <v>1732979</v>
      </c>
      <c r="K12" s="5">
        <f>SUM(K7:K11)</f>
        <v>36319470</v>
      </c>
      <c r="L12" s="5">
        <f>SUM(L7:L11)</f>
        <v>0</v>
      </c>
    </row>
    <row r="13" spans="1:12" ht="12.75" customHeight="1">
      <c r="A13" s="19" t="s">
        <v>24</v>
      </c>
      <c r="B13" s="19"/>
      <c r="C13" s="19"/>
      <c r="D13" s="19"/>
      <c r="E13" s="19"/>
      <c r="F13" s="19"/>
      <c r="G13" s="19"/>
      <c r="H13" s="19"/>
      <c r="I13" s="19"/>
    </row>
    <row r="14" spans="1:12">
      <c r="A14" s="2" t="s">
        <v>25</v>
      </c>
      <c r="B14" s="2" t="s">
        <v>25</v>
      </c>
      <c r="C14" s="2" t="s">
        <v>26</v>
      </c>
      <c r="D14" s="9">
        <v>0</v>
      </c>
      <c r="E14" s="9">
        <v>964600</v>
      </c>
      <c r="F14" s="3">
        <f>D14+E14</f>
        <v>964600</v>
      </c>
      <c r="G14" s="9">
        <v>997204</v>
      </c>
      <c r="H14" s="3">
        <f>E14-G14</f>
        <v>-32604</v>
      </c>
      <c r="I14" s="3">
        <f>F14-G14</f>
        <v>-32604</v>
      </c>
      <c r="J14" s="9">
        <v>57876</v>
      </c>
      <c r="K14" s="3">
        <f>F14+J14</f>
        <v>1022476</v>
      </c>
      <c r="L14" s="3">
        <f>(K14-G14)*((K14-G14)&lt;0)</f>
        <v>0</v>
      </c>
    </row>
    <row r="15" spans="1:12">
      <c r="A15" s="2" t="s">
        <v>27</v>
      </c>
      <c r="B15" s="2" t="s">
        <v>27</v>
      </c>
      <c r="C15" s="2" t="s">
        <v>28</v>
      </c>
      <c r="D15" s="9">
        <v>0</v>
      </c>
      <c r="E15" s="9">
        <v>7303100</v>
      </c>
      <c r="F15" s="9">
        <f>D15+E15</f>
        <v>7303100</v>
      </c>
      <c r="G15" s="9">
        <v>7303100</v>
      </c>
      <c r="H15" s="9">
        <f>E15-G15</f>
        <v>0</v>
      </c>
      <c r="I15" s="9">
        <f>F15-G15</f>
        <v>0</v>
      </c>
      <c r="J15" s="9">
        <v>0</v>
      </c>
      <c r="K15" s="9">
        <f>F15+J15</f>
        <v>7303100</v>
      </c>
      <c r="L15" s="9">
        <f>(K15-G15)*((K15-G15)&lt;0)</f>
        <v>0</v>
      </c>
    </row>
    <row r="16" spans="1:12">
      <c r="A16" s="4"/>
      <c r="B16" s="4"/>
      <c r="C16" s="4" t="s">
        <v>23</v>
      </c>
      <c r="D16" s="5">
        <f t="shared" ref="D16:I16" si="1">SUM(D14:D15)</f>
        <v>0</v>
      </c>
      <c r="E16" s="5">
        <f t="shared" si="1"/>
        <v>8267700</v>
      </c>
      <c r="F16" s="5">
        <f t="shared" si="1"/>
        <v>8267700</v>
      </c>
      <c r="G16" s="5">
        <f t="shared" si="1"/>
        <v>8300304</v>
      </c>
      <c r="H16" s="5">
        <f t="shared" si="1"/>
        <v>-32604</v>
      </c>
      <c r="I16" s="5">
        <f t="shared" si="1"/>
        <v>-32604</v>
      </c>
      <c r="J16" s="5">
        <f>SUM(J14:J15)</f>
        <v>57876</v>
      </c>
      <c r="K16" s="5">
        <f>SUM(K14:K15)</f>
        <v>8325576</v>
      </c>
      <c r="L16" s="5">
        <f>SUM(L14:L15)</f>
        <v>0</v>
      </c>
    </row>
    <row r="17" spans="1:18">
      <c r="A17" s="13"/>
      <c r="B17" s="13"/>
      <c r="C17" s="13"/>
      <c r="D17" s="13"/>
      <c r="E17" s="13"/>
      <c r="F17" s="13"/>
      <c r="G17" s="13"/>
      <c r="H17" s="13"/>
      <c r="I17" s="13"/>
    </row>
    <row r="18" spans="1:18" ht="13.8" thickBot="1">
      <c r="A18" s="6"/>
      <c r="B18" s="6"/>
      <c r="C18" s="6" t="s">
        <v>29</v>
      </c>
      <c r="D18" s="7">
        <f t="shared" ref="D18:L18" si="2">D12+D16</f>
        <v>-313951</v>
      </c>
      <c r="E18" s="7">
        <f t="shared" si="2"/>
        <v>43168142</v>
      </c>
      <c r="F18" s="7">
        <f t="shared" si="2"/>
        <v>42854191</v>
      </c>
      <c r="G18" s="7">
        <f t="shared" si="2"/>
        <v>42786295</v>
      </c>
      <c r="H18" s="7">
        <f t="shared" si="2"/>
        <v>381847</v>
      </c>
      <c r="I18" s="7">
        <f t="shared" si="2"/>
        <v>67896</v>
      </c>
      <c r="J18" s="7">
        <f t="shared" si="2"/>
        <v>1790855</v>
      </c>
      <c r="K18" s="7">
        <f t="shared" si="2"/>
        <v>44645046</v>
      </c>
      <c r="L18" s="7">
        <f t="shared" si="2"/>
        <v>0</v>
      </c>
    </row>
    <row r="20" spans="1:18">
      <c r="J20" s="12"/>
    </row>
    <row r="21" spans="1:18" ht="13.8">
      <c r="A21" s="14" t="s">
        <v>30</v>
      </c>
      <c r="B21" s="15"/>
      <c r="C21" s="15"/>
      <c r="D21" s="15"/>
      <c r="E21" s="15"/>
      <c r="F21" s="15"/>
      <c r="G21" s="15"/>
      <c r="H21" s="15"/>
      <c r="I21" s="15"/>
      <c r="J21" s="14"/>
      <c r="K21" s="15"/>
      <c r="L21" s="15"/>
      <c r="M21" s="15"/>
      <c r="N21" s="15"/>
      <c r="O21" s="15"/>
      <c r="P21" s="15"/>
      <c r="Q21" s="15"/>
      <c r="R21" s="15"/>
    </row>
    <row r="22" spans="1:18">
      <c r="A22" s="11"/>
      <c r="B22" s="11"/>
      <c r="C22" s="11"/>
      <c r="D22" s="11"/>
      <c r="E22" s="11"/>
      <c r="F22" s="11"/>
      <c r="G22" s="11"/>
      <c r="H22" s="11"/>
      <c r="I22" s="11"/>
    </row>
    <row r="23" spans="1:18">
      <c r="A23" s="16" t="s">
        <v>1</v>
      </c>
      <c r="B23" s="17"/>
      <c r="C23" s="17"/>
      <c r="D23" s="17"/>
      <c r="E23" s="17"/>
      <c r="F23" s="17"/>
      <c r="G23" s="17"/>
      <c r="H23" s="17"/>
      <c r="I23" s="17"/>
    </row>
    <row r="24" spans="1:18" ht="13.8" thickBot="1">
      <c r="A24" s="11"/>
      <c r="B24" s="11"/>
      <c r="C24" s="11"/>
      <c r="D24" s="11"/>
      <c r="E24" s="11"/>
      <c r="F24" s="11"/>
      <c r="G24" s="11"/>
      <c r="H24" s="11"/>
      <c r="I24" s="11"/>
    </row>
    <row r="25" spans="1:18" ht="29.4" thickBot="1">
      <c r="A25" s="18"/>
      <c r="B25" s="18"/>
      <c r="C25" s="18"/>
      <c r="D25" s="1" t="s">
        <v>31</v>
      </c>
      <c r="E25" s="8" t="s">
        <v>32</v>
      </c>
      <c r="F25" s="8" t="s">
        <v>33</v>
      </c>
      <c r="G25" s="8" t="s">
        <v>34</v>
      </c>
      <c r="H25" s="8" t="s">
        <v>6</v>
      </c>
      <c r="I25" s="8" t="s">
        <v>7</v>
      </c>
      <c r="J25" s="8" t="s">
        <v>8</v>
      </c>
      <c r="K25" s="8" t="s">
        <v>9</v>
      </c>
      <c r="L25" s="8" t="s">
        <v>10</v>
      </c>
      <c r="M25" s="12"/>
    </row>
    <row r="26" spans="1:18">
      <c r="A26" s="19" t="s">
        <v>11</v>
      </c>
      <c r="B26" s="19"/>
      <c r="C26" s="19"/>
      <c r="D26" s="19"/>
      <c r="E26" s="19"/>
      <c r="F26" s="19"/>
      <c r="G26" s="19"/>
      <c r="H26" s="19"/>
      <c r="I26" s="19"/>
    </row>
    <row r="27" spans="1:18">
      <c r="A27" s="2" t="s">
        <v>12</v>
      </c>
      <c r="B27" s="2" t="s">
        <v>12</v>
      </c>
      <c r="C27" s="2" t="s">
        <v>13</v>
      </c>
      <c r="D27" s="9">
        <f>MIN(I7,0)</f>
        <v>-93966</v>
      </c>
      <c r="E27" s="9">
        <v>14940800</v>
      </c>
      <c r="F27" s="3">
        <f>D27+E27</f>
        <v>14846834</v>
      </c>
      <c r="G27" s="9">
        <v>14705600</v>
      </c>
      <c r="H27" s="3">
        <f>E27-G27</f>
        <v>235200</v>
      </c>
      <c r="I27" s="3">
        <f>F27-G27</f>
        <v>141234</v>
      </c>
      <c r="J27" s="9">
        <v>747040</v>
      </c>
      <c r="K27" s="3">
        <f>F27+J27</f>
        <v>15593874</v>
      </c>
      <c r="L27" s="3">
        <f>(K27-G27)*((K27-G27)&lt;0)</f>
        <v>0</v>
      </c>
    </row>
    <row r="28" spans="1:18">
      <c r="A28" s="2" t="s">
        <v>14</v>
      </c>
      <c r="B28" s="2" t="s">
        <v>14</v>
      </c>
      <c r="C28" s="2" t="s">
        <v>15</v>
      </c>
      <c r="D28" s="9">
        <f>MIN(I8,0)</f>
        <v>-64768</v>
      </c>
      <c r="E28" s="9">
        <v>9804900</v>
      </c>
      <c r="F28" s="3">
        <f>D28+E28</f>
        <v>9740132</v>
      </c>
      <c r="G28" s="9">
        <v>9944400</v>
      </c>
      <c r="H28" s="3">
        <f>E28-G28</f>
        <v>-139500</v>
      </c>
      <c r="I28" s="3">
        <f>F28-G28</f>
        <v>-204268</v>
      </c>
      <c r="J28" s="9">
        <v>490245</v>
      </c>
      <c r="K28" s="9">
        <f>F28+J28</f>
        <v>10230377</v>
      </c>
      <c r="L28" s="9">
        <f>(K28-G28)*((K28-G28)&lt;0)</f>
        <v>0</v>
      </c>
    </row>
    <row r="29" spans="1:18">
      <c r="A29" s="2" t="s">
        <v>16</v>
      </c>
      <c r="B29" s="2" t="s">
        <v>16</v>
      </c>
      <c r="C29" s="2" t="s">
        <v>17</v>
      </c>
      <c r="D29" s="9">
        <f>MIN(I9,0)</f>
        <v>0</v>
      </c>
      <c r="E29" s="9">
        <v>10026300</v>
      </c>
      <c r="F29" s="3">
        <f>D29+E29</f>
        <v>10026300</v>
      </c>
      <c r="G29" s="9">
        <v>10073900</v>
      </c>
      <c r="H29" s="3">
        <f>E29-G29</f>
        <v>-47600</v>
      </c>
      <c r="I29" s="3">
        <f>F29-G29</f>
        <v>-47600</v>
      </c>
      <c r="J29" s="9">
        <v>501315</v>
      </c>
      <c r="K29" s="3">
        <f>F29+J29</f>
        <v>10527615</v>
      </c>
      <c r="L29" s="3">
        <f>(K29-G29)*((K29-G29)&lt;0)</f>
        <v>0</v>
      </c>
    </row>
    <row r="30" spans="1:18">
      <c r="A30" s="2" t="s">
        <v>18</v>
      </c>
      <c r="B30" s="2" t="s">
        <v>18</v>
      </c>
      <c r="C30" s="2" t="s">
        <v>19</v>
      </c>
      <c r="D30" s="9">
        <f>MIN(I10,0)</f>
        <v>-47333</v>
      </c>
      <c r="E30" s="9">
        <v>1174500</v>
      </c>
      <c r="F30" s="3">
        <f>D30+E30</f>
        <v>1127167</v>
      </c>
      <c r="G30" s="9">
        <v>1143000</v>
      </c>
      <c r="H30" s="3">
        <f>E30-G30</f>
        <v>31500</v>
      </c>
      <c r="I30" s="3">
        <f>F30-G30</f>
        <v>-15833</v>
      </c>
      <c r="J30" s="9">
        <v>58725</v>
      </c>
      <c r="K30" s="3">
        <f>F30+J30</f>
        <v>1185892</v>
      </c>
      <c r="L30" s="3">
        <f>(K30-G30)*((K30-G30)&lt;0)</f>
        <v>0</v>
      </c>
    </row>
    <row r="31" spans="1:18">
      <c r="A31" s="2" t="s">
        <v>20</v>
      </c>
      <c r="B31" s="2" t="s">
        <v>21</v>
      </c>
      <c r="C31" s="2" t="s">
        <v>22</v>
      </c>
      <c r="D31" s="9">
        <v>23000</v>
      </c>
      <c r="E31" s="9">
        <v>595896</v>
      </c>
      <c r="F31" s="9">
        <f>D31+E31</f>
        <v>618896</v>
      </c>
      <c r="G31" s="9">
        <v>628000</v>
      </c>
      <c r="H31" s="9">
        <f>E31-G31</f>
        <v>-32104</v>
      </c>
      <c r="I31" s="9">
        <f>F31-G31</f>
        <v>-9104</v>
      </c>
      <c r="J31" s="9">
        <v>17877</v>
      </c>
      <c r="K31" s="9">
        <f>F31+J31</f>
        <v>636773</v>
      </c>
      <c r="L31" s="3">
        <f>(K31-G31)*((K31-G31)&lt;0)</f>
        <v>0</v>
      </c>
    </row>
    <row r="32" spans="1:18">
      <c r="A32" s="4"/>
      <c r="B32" s="4"/>
      <c r="C32" s="4" t="s">
        <v>23</v>
      </c>
      <c r="D32" s="5">
        <f t="shared" ref="D32:I32" si="3">SUM(D27:D31)</f>
        <v>-183067</v>
      </c>
      <c r="E32" s="5">
        <f t="shared" si="3"/>
        <v>36542396</v>
      </c>
      <c r="F32" s="5">
        <f t="shared" si="3"/>
        <v>36359329</v>
      </c>
      <c r="G32" s="5">
        <f t="shared" si="3"/>
        <v>36494900</v>
      </c>
      <c r="H32" s="5">
        <f t="shared" si="3"/>
        <v>47496</v>
      </c>
      <c r="I32" s="5">
        <f t="shared" si="3"/>
        <v>-135571</v>
      </c>
      <c r="J32" s="5">
        <f>SUM(J27:J31)</f>
        <v>1815202</v>
      </c>
      <c r="K32" s="5">
        <f>SUM(K27:K31)</f>
        <v>38174531</v>
      </c>
      <c r="L32" s="5">
        <f>SUM(L27:L31)</f>
        <v>0</v>
      </c>
    </row>
    <row r="33" spans="1:12">
      <c r="A33" s="19" t="s">
        <v>24</v>
      </c>
      <c r="B33" s="19"/>
      <c r="C33" s="19"/>
      <c r="D33" s="19"/>
      <c r="E33" s="19"/>
      <c r="F33" s="19"/>
      <c r="G33" s="19"/>
      <c r="H33" s="19"/>
      <c r="I33" s="19"/>
    </row>
    <row r="34" spans="1:12">
      <c r="A34" s="2" t="s">
        <v>25</v>
      </c>
      <c r="B34" s="2" t="s">
        <v>25</v>
      </c>
      <c r="C34" s="2" t="s">
        <v>26</v>
      </c>
      <c r="D34" s="9">
        <f>MIN(I14,0)</f>
        <v>-32604</v>
      </c>
      <c r="E34" s="9">
        <v>997300</v>
      </c>
      <c r="F34" s="3">
        <f>D34+E34</f>
        <v>964696</v>
      </c>
      <c r="G34" s="9">
        <v>1013100</v>
      </c>
      <c r="H34" s="3">
        <f>E34-G34</f>
        <v>-15800</v>
      </c>
      <c r="I34" s="3">
        <f>F34-G34</f>
        <v>-48404</v>
      </c>
      <c r="J34" s="9">
        <v>59838</v>
      </c>
      <c r="K34" s="3">
        <f>F34+J34</f>
        <v>1024534</v>
      </c>
      <c r="L34" s="3">
        <f>(K34-G34)*((K34-G34)&lt;0)</f>
        <v>0</v>
      </c>
    </row>
    <row r="35" spans="1:12">
      <c r="A35" s="2" t="s">
        <v>27</v>
      </c>
      <c r="B35" s="2" t="s">
        <v>27</v>
      </c>
      <c r="C35" s="2" t="s">
        <v>28</v>
      </c>
      <c r="D35" s="9">
        <f>MIN(I15,0)</f>
        <v>0</v>
      </c>
      <c r="E35" s="9">
        <v>7565300</v>
      </c>
      <c r="F35" s="9">
        <f>D35+E35</f>
        <v>7565300</v>
      </c>
      <c r="G35" s="9">
        <v>7565300</v>
      </c>
      <c r="H35" s="9">
        <f>E35-G35</f>
        <v>0</v>
      </c>
      <c r="I35" s="9">
        <f>F35-G35</f>
        <v>0</v>
      </c>
      <c r="J35" s="9">
        <v>0</v>
      </c>
      <c r="K35" s="9">
        <f>F35+J35</f>
        <v>7565300</v>
      </c>
      <c r="L35" s="9">
        <f>(K35-G35)*((K35-G35)&lt;0)</f>
        <v>0</v>
      </c>
    </row>
    <row r="36" spans="1:12">
      <c r="A36" s="4"/>
      <c r="B36" s="4"/>
      <c r="C36" s="4" t="s">
        <v>23</v>
      </c>
      <c r="D36" s="5">
        <f t="shared" ref="D36:I36" si="4">SUM(D34:D35)</f>
        <v>-32604</v>
      </c>
      <c r="E36" s="5">
        <f t="shared" si="4"/>
        <v>8562600</v>
      </c>
      <c r="F36" s="5">
        <f t="shared" si="4"/>
        <v>8529996</v>
      </c>
      <c r="G36" s="5">
        <f t="shared" si="4"/>
        <v>8578400</v>
      </c>
      <c r="H36" s="5">
        <f t="shared" si="4"/>
        <v>-15800</v>
      </c>
      <c r="I36" s="5">
        <f t="shared" si="4"/>
        <v>-48404</v>
      </c>
      <c r="J36" s="5">
        <f>SUM(J34:J35)</f>
        <v>59838</v>
      </c>
      <c r="K36" s="5">
        <f>SUM(K34:K35)</f>
        <v>8589834</v>
      </c>
      <c r="L36" s="5">
        <f>SUM(L34:L35)</f>
        <v>0</v>
      </c>
    </row>
    <row r="37" spans="1:12">
      <c r="A37" s="13"/>
      <c r="B37" s="13"/>
      <c r="C37" s="13"/>
      <c r="D37" s="13"/>
      <c r="E37" s="13"/>
      <c r="F37" s="13"/>
      <c r="G37" s="13"/>
      <c r="H37" s="13"/>
      <c r="I37" s="13"/>
    </row>
    <row r="38" spans="1:12" ht="13.8" thickBot="1">
      <c r="A38" s="6"/>
      <c r="B38" s="6"/>
      <c r="C38" s="6" t="s">
        <v>29</v>
      </c>
      <c r="D38" s="7">
        <f t="shared" ref="D38:L38" si="5">D32+D36</f>
        <v>-215671</v>
      </c>
      <c r="E38" s="7">
        <f t="shared" si="5"/>
        <v>45104996</v>
      </c>
      <c r="F38" s="7">
        <f t="shared" si="5"/>
        <v>44889325</v>
      </c>
      <c r="G38" s="7">
        <f t="shared" si="5"/>
        <v>45073300</v>
      </c>
      <c r="H38" s="7">
        <f t="shared" si="5"/>
        <v>31696</v>
      </c>
      <c r="I38" s="7">
        <f t="shared" si="5"/>
        <v>-183975</v>
      </c>
      <c r="J38" s="7">
        <f t="shared" si="5"/>
        <v>1875040</v>
      </c>
      <c r="K38" s="7">
        <f t="shared" si="5"/>
        <v>46764365</v>
      </c>
      <c r="L38" s="7">
        <f t="shared" si="5"/>
        <v>0</v>
      </c>
    </row>
    <row r="41" spans="1:12" ht="13.8">
      <c r="A41" s="14" t="s">
        <v>35</v>
      </c>
      <c r="B41" s="15"/>
      <c r="C41" s="15"/>
      <c r="D41" s="15"/>
      <c r="E41" s="15"/>
      <c r="F41" s="15"/>
      <c r="G41" s="15"/>
      <c r="H41" s="15"/>
      <c r="I41" s="15"/>
    </row>
    <row r="42" spans="1:12">
      <c r="A42" s="11"/>
      <c r="B42" s="11"/>
      <c r="C42" s="11"/>
      <c r="D42" s="11"/>
      <c r="E42" s="11"/>
      <c r="F42" s="11"/>
      <c r="G42" s="11"/>
      <c r="H42" s="11"/>
      <c r="I42" s="11"/>
    </row>
    <row r="43" spans="1:12">
      <c r="A43" s="16" t="s">
        <v>1</v>
      </c>
      <c r="B43" s="17"/>
      <c r="C43" s="17"/>
      <c r="D43" s="17"/>
      <c r="E43" s="17"/>
      <c r="F43" s="17"/>
      <c r="G43" s="17"/>
      <c r="H43" s="17"/>
      <c r="I43" s="17"/>
    </row>
    <row r="44" spans="1:12" ht="13.8" thickBot="1">
      <c r="A44" s="11"/>
      <c r="B44" s="11"/>
      <c r="C44" s="11"/>
      <c r="D44" s="11"/>
      <c r="E44" s="11"/>
      <c r="F44" s="11"/>
      <c r="G44" s="11"/>
      <c r="H44" s="11"/>
      <c r="I44" s="11"/>
    </row>
    <row r="45" spans="1:12" ht="29.4" thickBot="1">
      <c r="A45" s="18"/>
      <c r="B45" s="18"/>
      <c r="C45" s="18"/>
      <c r="D45" s="1" t="s">
        <v>36</v>
      </c>
      <c r="E45" s="8" t="s">
        <v>37</v>
      </c>
      <c r="F45" s="8" t="s">
        <v>38</v>
      </c>
      <c r="G45" s="8" t="s">
        <v>39</v>
      </c>
      <c r="H45" s="8" t="s">
        <v>6</v>
      </c>
      <c r="I45" s="8" t="s">
        <v>7</v>
      </c>
    </row>
    <row r="46" spans="1:12">
      <c r="A46" s="19" t="s">
        <v>11</v>
      </c>
      <c r="B46" s="19"/>
      <c r="C46" s="19"/>
      <c r="D46" s="19"/>
      <c r="E46" s="19"/>
      <c r="F46" s="19"/>
      <c r="G46" s="19"/>
      <c r="H46" s="19"/>
      <c r="I46" s="19"/>
    </row>
    <row r="47" spans="1:12">
      <c r="A47" s="2" t="s">
        <v>12</v>
      </c>
      <c r="B47" s="2" t="s">
        <v>12</v>
      </c>
      <c r="C47" s="2" t="s">
        <v>13</v>
      </c>
      <c r="D47" s="9">
        <f t="shared" ref="D47:D49" si="6">MIN(I27,0)*(L27=0)</f>
        <v>0</v>
      </c>
      <c r="E47" s="9">
        <f>G47-D47</f>
        <v>14294200</v>
      </c>
      <c r="F47" s="3">
        <f>D47+E47</f>
        <v>14294200</v>
      </c>
      <c r="G47" s="9">
        <v>14294200</v>
      </c>
      <c r="H47" s="3">
        <f>E47-G47</f>
        <v>0</v>
      </c>
      <c r="I47" s="3">
        <f>F47-G47</f>
        <v>0</v>
      </c>
    </row>
    <row r="48" spans="1:12">
      <c r="A48" s="2" t="s">
        <v>14</v>
      </c>
      <c r="B48" s="2" t="s">
        <v>14</v>
      </c>
      <c r="C48" s="2" t="s">
        <v>15</v>
      </c>
      <c r="D48" s="9">
        <f t="shared" si="6"/>
        <v>-204268</v>
      </c>
      <c r="E48" s="9">
        <f t="shared" ref="E48:E50" si="7">G48-D48</f>
        <v>9511968</v>
      </c>
      <c r="F48" s="3">
        <f>D48+E48</f>
        <v>9307700</v>
      </c>
      <c r="G48" s="9">
        <v>9307700</v>
      </c>
      <c r="H48" s="3">
        <f>E48-G48</f>
        <v>204268</v>
      </c>
      <c r="I48" s="3">
        <f>F48-G48</f>
        <v>0</v>
      </c>
    </row>
    <row r="49" spans="1:9">
      <c r="A49" s="2" t="s">
        <v>16</v>
      </c>
      <c r="B49" s="2" t="s">
        <v>16</v>
      </c>
      <c r="C49" s="2" t="s">
        <v>17</v>
      </c>
      <c r="D49" s="9">
        <f t="shared" si="6"/>
        <v>-47600</v>
      </c>
      <c r="E49" s="9">
        <f t="shared" si="7"/>
        <v>10205000</v>
      </c>
      <c r="F49" s="3">
        <f>D49+E49</f>
        <v>10157400</v>
      </c>
      <c r="G49" s="9">
        <v>10157400</v>
      </c>
      <c r="H49" s="3">
        <f>E49-G49</f>
        <v>47600</v>
      </c>
      <c r="I49" s="3">
        <f>F49-G49</f>
        <v>0</v>
      </c>
    </row>
    <row r="50" spans="1:9">
      <c r="A50" s="2" t="s">
        <v>18</v>
      </c>
      <c r="B50" s="2" t="s">
        <v>18</v>
      </c>
      <c r="C50" s="2" t="s">
        <v>19</v>
      </c>
      <c r="D50" s="9">
        <f>MIN(I30,0)*(L30=0)</f>
        <v>-15833</v>
      </c>
      <c r="E50" s="9">
        <f t="shared" si="7"/>
        <v>1186533</v>
      </c>
      <c r="F50" s="3">
        <f>D50+E50</f>
        <v>1170700</v>
      </c>
      <c r="G50" s="9">
        <v>1170700</v>
      </c>
      <c r="H50" s="3">
        <f>E50-G50</f>
        <v>15833</v>
      </c>
      <c r="I50" s="3">
        <f>F50-G50</f>
        <v>0</v>
      </c>
    </row>
    <row r="51" spans="1:9">
      <c r="A51" s="2" t="s">
        <v>20</v>
      </c>
      <c r="B51" s="2" t="s">
        <v>21</v>
      </c>
      <c r="C51" s="2" t="s">
        <v>22</v>
      </c>
      <c r="D51" s="9">
        <f>MIN(I31,0)*(L31=0)</f>
        <v>-9104</v>
      </c>
      <c r="E51" s="9">
        <v>551797</v>
      </c>
      <c r="F51" s="9">
        <f>D51+E51</f>
        <v>542693</v>
      </c>
      <c r="G51" s="9">
        <v>551797</v>
      </c>
      <c r="H51" s="9">
        <f>E51-G51</f>
        <v>0</v>
      </c>
      <c r="I51" s="9">
        <f>F51-G51</f>
        <v>-9104</v>
      </c>
    </row>
    <row r="52" spans="1:9">
      <c r="A52" s="4"/>
      <c r="B52" s="4"/>
      <c r="C52" s="4" t="s">
        <v>23</v>
      </c>
      <c r="D52" s="5">
        <f t="shared" ref="D52:I52" si="8">SUM(D47:D51)</f>
        <v>-276805</v>
      </c>
      <c r="E52" s="5">
        <f t="shared" si="8"/>
        <v>35749498</v>
      </c>
      <c r="F52" s="5">
        <f t="shared" si="8"/>
        <v>35472693</v>
      </c>
      <c r="G52" s="5">
        <f t="shared" si="8"/>
        <v>35481797</v>
      </c>
      <c r="H52" s="5">
        <f t="shared" si="8"/>
        <v>267701</v>
      </c>
      <c r="I52" s="5">
        <f t="shared" si="8"/>
        <v>-9104</v>
      </c>
    </row>
    <row r="53" spans="1:9">
      <c r="A53" s="19" t="s">
        <v>24</v>
      </c>
      <c r="B53" s="19"/>
      <c r="C53" s="19"/>
      <c r="D53" s="19"/>
      <c r="E53" s="19"/>
      <c r="F53" s="19"/>
      <c r="G53" s="19"/>
      <c r="H53" s="19"/>
      <c r="I53" s="19"/>
    </row>
    <row r="54" spans="1:9">
      <c r="A54" s="2" t="s">
        <v>25</v>
      </c>
      <c r="B54" s="2" t="s">
        <v>25</v>
      </c>
      <c r="C54" s="2" t="s">
        <v>26</v>
      </c>
      <c r="D54" s="9">
        <f t="shared" ref="D54:D55" si="9">MIN(I34,0)*(L34=0)</f>
        <v>-48404</v>
      </c>
      <c r="E54" s="9">
        <f t="shared" ref="E54" si="10">G54-D54</f>
        <v>1068704</v>
      </c>
      <c r="F54" s="3">
        <f>D54+E54</f>
        <v>1020300</v>
      </c>
      <c r="G54" s="9">
        <v>1020300</v>
      </c>
      <c r="H54" s="3">
        <f>E54-G54</f>
        <v>48404</v>
      </c>
      <c r="I54" s="3">
        <f>F54-G54</f>
        <v>0</v>
      </c>
    </row>
    <row r="55" spans="1:9">
      <c r="A55" s="2" t="s">
        <v>27</v>
      </c>
      <c r="B55" s="2" t="s">
        <v>27</v>
      </c>
      <c r="C55" s="2" t="s">
        <v>28</v>
      </c>
      <c r="D55" s="9">
        <f t="shared" si="9"/>
        <v>0</v>
      </c>
      <c r="E55" s="9">
        <v>8103400</v>
      </c>
      <c r="F55" s="9">
        <v>8103400</v>
      </c>
      <c r="G55" s="9">
        <v>8103400</v>
      </c>
      <c r="H55" s="3">
        <f>E55-G55</f>
        <v>0</v>
      </c>
      <c r="I55" s="3">
        <f>F55-G55</f>
        <v>0</v>
      </c>
    </row>
    <row r="56" spans="1:9">
      <c r="A56" s="4"/>
      <c r="B56" s="4"/>
      <c r="C56" s="4" t="s">
        <v>23</v>
      </c>
      <c r="D56" s="5">
        <f t="shared" ref="D56:I56" si="11">SUM(D54:D55)</f>
        <v>-48404</v>
      </c>
      <c r="E56" s="5">
        <f t="shared" si="11"/>
        <v>9172104</v>
      </c>
      <c r="F56" s="5">
        <f t="shared" si="11"/>
        <v>9123700</v>
      </c>
      <c r="G56" s="5">
        <f t="shared" si="11"/>
        <v>9123700</v>
      </c>
      <c r="H56" s="5">
        <f t="shared" si="11"/>
        <v>48404</v>
      </c>
      <c r="I56" s="5">
        <f t="shared" si="11"/>
        <v>0</v>
      </c>
    </row>
    <row r="57" spans="1:9">
      <c r="A57" s="13"/>
      <c r="B57" s="13"/>
      <c r="C57" s="13"/>
      <c r="D57" s="13"/>
      <c r="E57" s="13"/>
      <c r="F57" s="13"/>
      <c r="G57" s="13"/>
      <c r="H57" s="13"/>
      <c r="I57" s="13"/>
    </row>
    <row r="58" spans="1:9" ht="13.8" thickBot="1">
      <c r="A58" s="6"/>
      <c r="B58" s="6"/>
      <c r="C58" s="6" t="s">
        <v>29</v>
      </c>
      <c r="D58" s="7">
        <f t="shared" ref="D58:I58" si="12">D52+D56</f>
        <v>-325209</v>
      </c>
      <c r="E58" s="7">
        <f t="shared" si="12"/>
        <v>44921602</v>
      </c>
      <c r="F58" s="7">
        <f t="shared" si="12"/>
        <v>44596393</v>
      </c>
      <c r="G58" s="7">
        <f t="shared" si="12"/>
        <v>44605497</v>
      </c>
      <c r="H58" s="7">
        <f t="shared" si="12"/>
        <v>316105</v>
      </c>
      <c r="I58" s="7">
        <f t="shared" si="12"/>
        <v>-9104</v>
      </c>
    </row>
  </sheetData>
  <mergeCells count="19">
    <mergeCell ref="A1:I1"/>
    <mergeCell ref="J21:R21"/>
    <mergeCell ref="A37:I37"/>
    <mergeCell ref="A21:I21"/>
    <mergeCell ref="A23:I23"/>
    <mergeCell ref="A25:C25"/>
    <mergeCell ref="A26:I26"/>
    <mergeCell ref="A33:I33"/>
    <mergeCell ref="A3:I3"/>
    <mergeCell ref="A17:I17"/>
    <mergeCell ref="A13:I13"/>
    <mergeCell ref="A6:I6"/>
    <mergeCell ref="A5:C5"/>
    <mergeCell ref="A57:I57"/>
    <mergeCell ref="A41:I41"/>
    <mergeCell ref="A43:I43"/>
    <mergeCell ref="A45:C45"/>
    <mergeCell ref="A46:I46"/>
    <mergeCell ref="A53:I5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BU 2021-2023, VER 2020-1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4JXXJJFS64ZS-957833390-272</_dlc_DocId>
    <_dlc_DocIdUrl xmlns="465edb57-3a11-4ff8-9c43-7dc2da403828">
      <Url>https://sp.pensionsmyndigheten.se/ovr/ANSLAG/_layouts/15/DocIdRedir.aspx?ID=4JXXJJFS64ZS-957833390-272</Url>
      <Description>4JXXJJFS64ZS-957833390-272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3bbb4a528db20e56ca5f591dcd446944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12318df24497afc30eaa546201e03c9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D22304C-A22E-47F5-8E4B-B2D6848623C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465edb57-3a11-4ff8-9c43-7dc2da403828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B8B7C1-2428-4C94-88F3-8874F5B2C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cp:lastPrinted>2020-02-12T13:19:25Z</cp:lastPrinted>
  <dcterms:created xsi:type="dcterms:W3CDTF">2009-10-28T11:41:28Z</dcterms:created>
  <dcterms:modified xsi:type="dcterms:W3CDTF">2020-02-12T13:21:21Z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fdfaff2a-9ae1-4f2c-97f1-431642e9665e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