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BU/2022/"/>
    </mc:Choice>
  </mc:AlternateContent>
  <xr:revisionPtr revIDLastSave="0" documentId="14_{62FA1AD9-CDCE-4195-9FE0-D1CE823C8B09}" xr6:coauthVersionLast="36" xr6:coauthVersionMax="36" xr10:uidLastSave="{00000000-0000-0000-0000-000000000000}"/>
  <bookViews>
    <workbookView xWindow="0" yWindow="0" windowWidth="38400" windowHeight="17628" xr2:uid="{00000000-000D-0000-FFFF-FFFF00000000}"/>
  </bookViews>
  <sheets>
    <sheet name="bilaga 1" sheetId="1" r:id="rId1"/>
  </sheet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8"/>
</workbook>
</file>

<file path=xl/calcChain.xml><?xml version="1.0" encoding="utf-8"?>
<calcChain xmlns="http://schemas.openxmlformats.org/spreadsheetml/2006/main">
  <c r="J38" i="1" l="1"/>
  <c r="K37" i="1"/>
  <c r="L37" i="1"/>
  <c r="D58" i="1"/>
  <c r="K36" i="1"/>
  <c r="L36" i="1"/>
  <c r="J34" i="1"/>
  <c r="I11" i="1"/>
  <c r="D32" i="1"/>
  <c r="F32" i="1"/>
  <c r="K32" i="1"/>
  <c r="L32" i="1"/>
  <c r="I32" i="1"/>
  <c r="D53" i="1"/>
  <c r="G59" i="1"/>
  <c r="I58" i="1"/>
  <c r="H58" i="1"/>
  <c r="G55" i="1"/>
  <c r="G61" i="1"/>
  <c r="H54" i="1"/>
  <c r="K38" i="1"/>
  <c r="J40" i="1"/>
  <c r="L38" i="1"/>
  <c r="E53" i="1"/>
  <c r="H53" i="1"/>
  <c r="F53" i="1"/>
  <c r="I53" i="1"/>
  <c r="I8" i="1"/>
  <c r="D29" i="1"/>
  <c r="F29" i="1"/>
  <c r="K29" i="1"/>
  <c r="L29" i="1"/>
  <c r="I12" i="1"/>
  <c r="D33" i="1"/>
  <c r="D34" i="1" s="1"/>
  <c r="D40" i="1" s="1"/>
  <c r="G38" i="1"/>
  <c r="E38" i="1"/>
  <c r="H37" i="1"/>
  <c r="D37" i="1"/>
  <c r="F37" i="1"/>
  <c r="I36" i="1"/>
  <c r="D57" i="1"/>
  <c r="D59" i="1"/>
  <c r="H36" i="1"/>
  <c r="H38" i="1"/>
  <c r="G34" i="1"/>
  <c r="G40" i="1"/>
  <c r="E34" i="1"/>
  <c r="H33" i="1"/>
  <c r="H32" i="1"/>
  <c r="H29" i="1"/>
  <c r="H31" i="1"/>
  <c r="H30" i="1"/>
  <c r="H28" i="1"/>
  <c r="E40" i="1"/>
  <c r="F38" i="1"/>
  <c r="I37" i="1"/>
  <c r="I38" i="1"/>
  <c r="E13" i="1"/>
  <c r="G13" i="1"/>
  <c r="G19" i="1" s="1"/>
  <c r="J13" i="1"/>
  <c r="J19" i="1"/>
  <c r="E17" i="1"/>
  <c r="E19" i="1"/>
  <c r="G17" i="1"/>
  <c r="J17" i="1"/>
  <c r="H16" i="1"/>
  <c r="F16" i="1"/>
  <c r="H15" i="1"/>
  <c r="H17" i="1"/>
  <c r="H12" i="1"/>
  <c r="H13" i="1" s="1"/>
  <c r="H19" i="1" s="1"/>
  <c r="H11" i="1"/>
  <c r="F11" i="1"/>
  <c r="K11" i="1"/>
  <c r="L11" i="1"/>
  <c r="H10" i="1"/>
  <c r="F10" i="1"/>
  <c r="H9" i="1"/>
  <c r="F9" i="1"/>
  <c r="I9" i="1"/>
  <c r="D30" i="1"/>
  <c r="F30" i="1"/>
  <c r="K30" i="1"/>
  <c r="H8" i="1"/>
  <c r="H7" i="1"/>
  <c r="F7" i="1"/>
  <c r="K7" i="1"/>
  <c r="F8" i="1"/>
  <c r="F15" i="1"/>
  <c r="K15" i="1"/>
  <c r="K10" i="1"/>
  <c r="L10" i="1"/>
  <c r="I10" i="1"/>
  <c r="D31" i="1"/>
  <c r="F31" i="1"/>
  <c r="K16" i="1"/>
  <c r="L16" i="1"/>
  <c r="I16" i="1"/>
  <c r="I7" i="1"/>
  <c r="D28" i="1"/>
  <c r="F28" i="1"/>
  <c r="K28" i="1"/>
  <c r="D17" i="1"/>
  <c r="K8" i="1"/>
  <c r="L8" i="1"/>
  <c r="F12" i="1"/>
  <c r="D13" i="1"/>
  <c r="D19" i="1"/>
  <c r="K12" i="1"/>
  <c r="L12" i="1"/>
  <c r="L13" i="1" s="1"/>
  <c r="L19" i="1" s="1"/>
  <c r="K17" i="1"/>
  <c r="L15" i="1"/>
  <c r="L17" i="1"/>
  <c r="F17" i="1"/>
  <c r="I15" i="1"/>
  <c r="I17" i="1"/>
  <c r="K9" i="1"/>
  <c r="L9" i="1"/>
  <c r="L7" i="1"/>
  <c r="F13" i="1"/>
  <c r="F19" i="1"/>
  <c r="K13" i="1"/>
  <c r="K19" i="1"/>
  <c r="D36" i="1"/>
  <c r="D38" i="1"/>
  <c r="E57" i="1"/>
  <c r="F57" i="1"/>
  <c r="I57" i="1"/>
  <c r="I59" i="1"/>
  <c r="H34" i="1"/>
  <c r="H40" i="1"/>
  <c r="I13" i="1"/>
  <c r="I19" i="1" s="1"/>
  <c r="K31" i="1"/>
  <c r="L31" i="1"/>
  <c r="D52" i="1"/>
  <c r="I31" i="1"/>
  <c r="I29" i="1"/>
  <c r="D50" i="1"/>
  <c r="H57" i="1"/>
  <c r="H59" i="1"/>
  <c r="E59" i="1"/>
  <c r="I30" i="1"/>
  <c r="L30" i="1"/>
  <c r="F59" i="1"/>
  <c r="E52" i="1"/>
  <c r="H52" i="1"/>
  <c r="E50" i="1"/>
  <c r="H50" i="1"/>
  <c r="D51" i="1"/>
  <c r="F50" i="1"/>
  <c r="I50" i="1"/>
  <c r="F52" i="1"/>
  <c r="I52" i="1"/>
  <c r="E51" i="1"/>
  <c r="F51" i="1"/>
  <c r="I51" i="1"/>
  <c r="H51" i="1"/>
  <c r="L28" i="1"/>
  <c r="I28" i="1"/>
  <c r="D49" i="1"/>
  <c r="E49" i="1"/>
  <c r="F49" i="1"/>
  <c r="I49" i="1"/>
  <c r="H49" i="1"/>
  <c r="H55" i="1"/>
  <c r="H61" i="1"/>
  <c r="E55" i="1"/>
  <c r="E61" i="1"/>
  <c r="F33" i="1" l="1"/>
  <c r="F34" i="1" l="1"/>
  <c r="F40" i="1" s="1"/>
  <c r="K33" i="1"/>
  <c r="I33" i="1"/>
  <c r="I34" i="1" s="1"/>
  <c r="I40" i="1" s="1"/>
  <c r="K34" i="1" l="1"/>
  <c r="K40" i="1" s="1"/>
  <c r="L33" i="1"/>
  <c r="L34" i="1" l="1"/>
  <c r="L40" i="1" s="1"/>
  <c r="D54" i="1"/>
  <c r="F54" i="1" l="1"/>
  <c r="D55" i="1"/>
  <c r="D61" i="1" s="1"/>
  <c r="I54" i="1" l="1"/>
  <c r="I55" i="1" s="1"/>
  <c r="I61" i="1" s="1"/>
  <c r="F55" i="1"/>
  <c r="F61" i="1" s="1"/>
</calcChain>
</file>

<file path=xl/sharedStrings.xml><?xml version="1.0" encoding="utf-8"?>
<sst xmlns="http://schemas.openxmlformats.org/spreadsheetml/2006/main" count="117" uniqueCount="41">
  <si>
    <t>Sammanfattande tabell över anslagsuppföljningen inom Pensionsmyndighetens ansvarsområde 2021</t>
  </si>
  <si>
    <t>Belopp anges i 1000-tals kronor</t>
  </si>
  <si>
    <t>Ingående överföringsbelopp från 2020</t>
  </si>
  <si>
    <t>Anslag år 2021</t>
  </si>
  <si>
    <t>Tilldelade medel 2021</t>
  </si>
  <si>
    <t>Prognos för 2021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</si>
  <si>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</si>
  <si>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</si>
  <si>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</si>
  <si>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</si>
  <si>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</si>
  <si>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</si>
  <si>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</si>
  <si>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</si>
  <si>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</si>
  <si>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</si>
  <si>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</si>
  <si>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</si>
  <si>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</si>
  <si>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</si>
  <si>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</si>
  <si>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</si>
  <si>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</si>
  <si>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</si>
  <si>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</si>
  <si>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</si>
  <si>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</si>
  <si>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</si>
  <si>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</si>
  <si>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</si>
  <si>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</si>
  <si>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2022</t>
  </si>
  <si>
    <t>Ingående överföringsbelopp från 2021</t>
  </si>
  <si>
    <t>Anslag år 2022</t>
  </si>
  <si>
    <t>Tilldelade medel 2022</t>
  </si>
  <si>
    <t>Prognos för 2022</t>
  </si>
  <si>
    <t>Sammanfattande tabell över anslagsuppföljningen inom Pensionsmyndighetens ansvarsområde 2023</t>
  </si>
  <si>
    <t>Ingående överföringsbelopp från 2022</t>
  </si>
  <si>
    <t>Förslag till anslag år 2023</t>
  </si>
  <si>
    <t>Tilldelade medel 2023</t>
  </si>
  <si>
    <t>Prognos för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</si>
</sst>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1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3" fontId="4" fillId="0" borderId="2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32" zoomScaleNormal="100" workbookViewId="0">
      <selection activeCell="H12" sqref="H12"/>
    </sheetView>
  </sheetViews>
  <sheetFormatPr defaultRowHeight="13.2"/>
  <cols>
    <col min="1" max="1" width="6.44140625" customWidth="1"/>
    <col min="2" max="2" width="5.6640625" customWidth="1"/>
    <col min="3" max="3" width="23.5546875" customWidth="1"/>
    <col min="4" max="8" width="11.6640625" customWidth="1"/>
    <col min="9" max="9" width="11.109375" customWidth="1"/>
    <col min="10" max="10" width="10.5546875" customWidth="1"/>
    <col min="11" max="11" width="12.109375" customWidth="1"/>
    <col min="12" max="12" width="9.33203125" customWidth="1"/>
  </cols>
  <sheetData>
    <row r="1" spans="1:12" ht="13.8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12">
      <c r="A2" s="10"/>
      <c r="B2" s="10"/>
      <c r="C2" s="10"/>
      <c r="D2" s="10"/>
      <c r="E2" s="10"/>
      <c r="F2" s="10"/>
      <c r="G2" s="10"/>
      <c r="H2" s="10"/>
      <c r="I2" s="10"/>
    </row>
    <row r="3" spans="1:12">
      <c r="A3" s="15" t="s">
        <v>1</v>
      </c>
      <c r="B3" s="16"/>
      <c r="C3" s="16"/>
      <c r="D3" s="16"/>
      <c r="E3" s="16"/>
      <c r="F3" s="16"/>
      <c r="G3" s="16"/>
      <c r="H3" s="16"/>
      <c r="I3" s="16"/>
    </row>
    <row r="4" spans="1:12" ht="13.8" thickBot="1">
      <c r="A4" s="10"/>
      <c r="B4" s="10"/>
      <c r="C4" s="10"/>
      <c r="D4" s="10"/>
      <c r="E4" s="10"/>
      <c r="F4" s="10"/>
      <c r="G4" s="10"/>
      <c r="H4" s="10"/>
      <c r="I4" s="10"/>
    </row>
    <row r="5" spans="1:12" ht="29.4" thickBot="1">
      <c r="A5" s="17"/>
      <c r="B5" s="17"/>
      <c r="C5" s="17"/>
      <c r="D5" s="1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8" t="s">
        <v>10</v>
      </c>
    </row>
    <row r="6" spans="1:12">
      <c r="A6" s="11" t="s">
        <v>11</v>
      </c>
      <c r="B6" s="11"/>
      <c r="C6" s="11"/>
      <c r="D6" s="11"/>
      <c r="E6" s="11"/>
      <c r="F6" s="11"/>
      <c r="G6" s="11"/>
      <c r="H6" s="11"/>
      <c r="I6" s="11"/>
    </row>
    <row r="7" spans="1:12">
      <c r="A7" s="2" t="s">
        <v>12</v>
      </c>
      <c r="B7" s="2" t="s">
        <v>12</v>
      </c>
      <c r="C7" s="2" t="s">
        <v>13</v>
      </c>
      <c r="D7" s="9">
        <v>0</v>
      </c>
      <c r="E7" s="9">
        <v>14141100</v>
      </c>
      <c r="F7" s="3">
        <f t="shared" ref="F7:F12" si="0">D7+E7</f>
        <v>14141100</v>
      </c>
      <c r="G7" s="9">
        <v>14043735</v>
      </c>
      <c r="H7" s="3">
        <f t="shared" ref="H7:H12" si="1">E7-G7</f>
        <v>97365</v>
      </c>
      <c r="I7" s="3">
        <f t="shared" ref="I7:I12" si="2">F7-G7</f>
        <v>97365</v>
      </c>
      <c r="J7" s="9">
        <v>707055</v>
      </c>
      <c r="K7" s="3">
        <f t="shared" ref="K7:K12" si="3">F7+J7</f>
        <v>14848155</v>
      </c>
      <c r="L7" s="3">
        <f t="shared" ref="L7:L12" si="4">(K7-G7)*((K7-G7)&lt;0)</f>
        <v>0</v>
      </c>
    </row>
    <row r="8" spans="1:12">
      <c r="A8" s="2" t="s">
        <v>14</v>
      </c>
      <c r="B8" s="2" t="s">
        <v>14</v>
      </c>
      <c r="C8" s="2" t="s">
        <v>15</v>
      </c>
      <c r="D8" s="9">
        <v>-225996</v>
      </c>
      <c r="E8" s="9">
        <v>9343300</v>
      </c>
      <c r="F8" s="3">
        <f t="shared" si="0"/>
        <v>9117304</v>
      </c>
      <c r="G8" s="9">
        <v>9359852</v>
      </c>
      <c r="H8" s="3">
        <f t="shared" si="1"/>
        <v>-16552</v>
      </c>
      <c r="I8" s="3">
        <f t="shared" si="2"/>
        <v>-242548</v>
      </c>
      <c r="J8" s="9">
        <v>467165</v>
      </c>
      <c r="K8" s="9">
        <f t="shared" si="3"/>
        <v>9584469</v>
      </c>
      <c r="L8" s="9">
        <f t="shared" si="4"/>
        <v>0</v>
      </c>
    </row>
    <row r="9" spans="1:12">
      <c r="A9" s="2" t="s">
        <v>16</v>
      </c>
      <c r="B9" s="2" t="s">
        <v>16</v>
      </c>
      <c r="C9" s="2" t="s">
        <v>17</v>
      </c>
      <c r="D9" s="9">
        <v>-387770</v>
      </c>
      <c r="E9" s="9">
        <v>10896800</v>
      </c>
      <c r="F9" s="3">
        <f t="shared" si="0"/>
        <v>10509030</v>
      </c>
      <c r="G9" s="9">
        <v>10595261</v>
      </c>
      <c r="H9" s="3">
        <f t="shared" si="1"/>
        <v>301539</v>
      </c>
      <c r="I9" s="3">
        <f t="shared" si="2"/>
        <v>-86231</v>
      </c>
      <c r="J9" s="9">
        <v>513690</v>
      </c>
      <c r="K9" s="3">
        <f t="shared" si="3"/>
        <v>11022720</v>
      </c>
      <c r="L9" s="3">
        <f t="shared" si="4"/>
        <v>0</v>
      </c>
    </row>
    <row r="10" spans="1:12">
      <c r="A10" s="2" t="s">
        <v>18</v>
      </c>
      <c r="B10" s="2" t="s">
        <v>18</v>
      </c>
      <c r="C10" s="2" t="s">
        <v>19</v>
      </c>
      <c r="D10" s="9">
        <v>-52982</v>
      </c>
      <c r="E10" s="9">
        <v>1190100</v>
      </c>
      <c r="F10" s="3">
        <f t="shared" si="0"/>
        <v>1137118</v>
      </c>
      <c r="G10" s="9">
        <v>1204060</v>
      </c>
      <c r="H10" s="3">
        <f t="shared" si="1"/>
        <v>-13960</v>
      </c>
      <c r="I10" s="3">
        <f t="shared" si="2"/>
        <v>-66942</v>
      </c>
      <c r="J10" s="9">
        <v>83307</v>
      </c>
      <c r="K10" s="3">
        <f t="shared" si="3"/>
        <v>1220425</v>
      </c>
      <c r="L10" s="3">
        <f t="shared" si="4"/>
        <v>0</v>
      </c>
    </row>
    <row r="11" spans="1:12">
      <c r="A11" s="2" t="s">
        <v>20</v>
      </c>
      <c r="B11" s="2" t="s">
        <v>20</v>
      </c>
      <c r="C11" s="2" t="s">
        <v>21</v>
      </c>
      <c r="D11" s="9">
        <v>0</v>
      </c>
      <c r="E11" s="9">
        <v>1990000</v>
      </c>
      <c r="F11" s="3">
        <f t="shared" si="0"/>
        <v>1990000</v>
      </c>
      <c r="G11" s="9">
        <v>2034811</v>
      </c>
      <c r="H11" s="3">
        <f t="shared" si="1"/>
        <v>-44811</v>
      </c>
      <c r="I11" s="3">
        <f t="shared" si="2"/>
        <v>-44811</v>
      </c>
      <c r="J11" s="9">
        <v>99500</v>
      </c>
      <c r="K11" s="9">
        <f t="shared" si="3"/>
        <v>2089500</v>
      </c>
      <c r="L11" s="3">
        <f t="shared" si="4"/>
        <v>0</v>
      </c>
    </row>
    <row r="12" spans="1:12">
      <c r="A12" s="2" t="s">
        <v>22</v>
      </c>
      <c r="B12" s="2" t="s">
        <v>23</v>
      </c>
      <c r="C12" s="2" t="s">
        <v>24</v>
      </c>
      <c r="D12" s="9">
        <v>-10125</v>
      </c>
      <c r="E12" s="9">
        <v>777588</v>
      </c>
      <c r="F12" s="9">
        <f t="shared" si="0"/>
        <v>767463</v>
      </c>
      <c r="G12" s="9">
        <v>777905</v>
      </c>
      <c r="H12" s="9">
        <f t="shared" si="1"/>
        <v>-317</v>
      </c>
      <c r="I12" s="9">
        <f t="shared" si="2"/>
        <v>-10442</v>
      </c>
      <c r="J12" s="9">
        <v>54431</v>
      </c>
      <c r="K12" s="9">
        <f t="shared" si="3"/>
        <v>821894</v>
      </c>
      <c r="L12" s="3">
        <f t="shared" si="4"/>
        <v>0</v>
      </c>
    </row>
    <row r="13" spans="1:12">
      <c r="A13" s="4"/>
      <c r="B13" s="4"/>
      <c r="C13" s="4" t="s">
        <v>25</v>
      </c>
      <c r="D13" s="5">
        <f t="shared" ref="D13:K13" si="5">SUM(D7:D12)</f>
        <v>-676873</v>
      </c>
      <c r="E13" s="5">
        <f t="shared" si="5"/>
        <v>38338888</v>
      </c>
      <c r="F13" s="5">
        <f t="shared" si="5"/>
        <v>37662015</v>
      </c>
      <c r="G13" s="5">
        <f t="shared" si="5"/>
        <v>38015624</v>
      </c>
      <c r="H13" s="5">
        <f t="shared" si="5"/>
        <v>323264</v>
      </c>
      <c r="I13" s="5">
        <f t="shared" si="5"/>
        <v>-353609</v>
      </c>
      <c r="J13" s="5">
        <f t="shared" si="5"/>
        <v>1925148</v>
      </c>
      <c r="K13" s="5">
        <f t="shared" si="5"/>
        <v>39587163</v>
      </c>
      <c r="L13" s="5">
        <f>SUM(L7:L12)</f>
        <v>0</v>
      </c>
    </row>
    <row r="14" spans="1:12" ht="12.75" customHeight="1">
      <c r="A14" s="11" t="s">
        <v>26</v>
      </c>
      <c r="B14" s="11"/>
      <c r="C14" s="11"/>
      <c r="D14" s="11"/>
      <c r="E14" s="11"/>
      <c r="F14" s="11"/>
      <c r="G14" s="11"/>
      <c r="H14" s="11"/>
      <c r="I14" s="11"/>
    </row>
    <row r="15" spans="1:12" ht="12.75" customHeight="1">
      <c r="A15" s="2" t="s">
        <v>20</v>
      </c>
      <c r="B15" s="2" t="s">
        <v>20</v>
      </c>
      <c r="C15" s="2" t="s">
        <v>27</v>
      </c>
      <c r="D15" s="9">
        <v>-69480</v>
      </c>
      <c r="E15" s="9">
        <v>1081780</v>
      </c>
      <c r="F15" s="9">
        <f t="shared" ref="F15" si="6">D15+E15</f>
        <v>1012300</v>
      </c>
      <c r="G15" s="9">
        <v>1017506</v>
      </c>
      <c r="H15" s="3">
        <f>E15-G15</f>
        <v>64274</v>
      </c>
      <c r="I15" s="3">
        <f>F15-G15</f>
        <v>-5206</v>
      </c>
      <c r="J15" s="9">
        <v>50930</v>
      </c>
      <c r="K15" s="3">
        <f>F15+J15</f>
        <v>1063230</v>
      </c>
      <c r="L15" s="3">
        <f>(K15-G15)*((K15-G15)&lt;0)</f>
        <v>0</v>
      </c>
    </row>
    <row r="16" spans="1:12">
      <c r="A16" s="2" t="s">
        <v>28</v>
      </c>
      <c r="B16" s="2" t="s">
        <v>28</v>
      </c>
      <c r="C16" s="2" t="s">
        <v>29</v>
      </c>
      <c r="D16" s="9">
        <v>0</v>
      </c>
      <c r="E16" s="9">
        <v>8070800</v>
      </c>
      <c r="F16" s="9">
        <f>D16+E16</f>
        <v>8070800</v>
      </c>
      <c r="G16" s="9">
        <v>8070800</v>
      </c>
      <c r="H16" s="9">
        <f>E16-G16</f>
        <v>0</v>
      </c>
      <c r="I16" s="9">
        <f>F16-G16</f>
        <v>0</v>
      </c>
      <c r="J16" s="9">
        <v>0</v>
      </c>
      <c r="K16" s="3">
        <f>F16+J16</f>
        <v>8070800</v>
      </c>
      <c r="L16" s="3">
        <f>(K16-G16)*((K16-G16)&lt;0)</f>
        <v>0</v>
      </c>
    </row>
    <row r="17" spans="1:12">
      <c r="A17" s="4"/>
      <c r="B17" s="4"/>
      <c r="C17" s="4" t="s">
        <v>25</v>
      </c>
      <c r="D17" s="5">
        <f t="shared" ref="D17:K17" si="7">SUM(D15:D16)</f>
        <v>-69480</v>
      </c>
      <c r="E17" s="5">
        <f t="shared" si="7"/>
        <v>9152580</v>
      </c>
      <c r="F17" s="5">
        <f t="shared" si="7"/>
        <v>9083100</v>
      </c>
      <c r="G17" s="5">
        <f t="shared" si="7"/>
        <v>9088306</v>
      </c>
      <c r="H17" s="5">
        <f t="shared" si="7"/>
        <v>64274</v>
      </c>
      <c r="I17" s="5">
        <f t="shared" si="7"/>
        <v>-5206</v>
      </c>
      <c r="J17" s="5">
        <f t="shared" si="7"/>
        <v>50930</v>
      </c>
      <c r="K17" s="5">
        <f t="shared" si="7"/>
        <v>9134030</v>
      </c>
      <c r="L17" s="5">
        <f>SUM(L15:L16)</f>
        <v>0</v>
      </c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</row>
    <row r="19" spans="1:12" ht="13.8" thickBot="1">
      <c r="A19" s="6"/>
      <c r="B19" s="6"/>
      <c r="C19" s="6" t="s">
        <v>30</v>
      </c>
      <c r="D19" s="7">
        <f t="shared" ref="D19:K19" si="8">D13+D17</f>
        <v>-746353</v>
      </c>
      <c r="E19" s="7">
        <f t="shared" si="8"/>
        <v>47491468</v>
      </c>
      <c r="F19" s="7">
        <f t="shared" si="8"/>
        <v>46745115</v>
      </c>
      <c r="G19" s="7">
        <f t="shared" si="8"/>
        <v>47103930</v>
      </c>
      <c r="H19" s="7">
        <f t="shared" si="8"/>
        <v>387538</v>
      </c>
      <c r="I19" s="7">
        <f t="shared" si="8"/>
        <v>-358815</v>
      </c>
      <c r="J19" s="7">
        <f t="shared" si="8"/>
        <v>1976078</v>
      </c>
      <c r="K19" s="7">
        <f t="shared" si="8"/>
        <v>48721193</v>
      </c>
      <c r="L19" s="7">
        <f>L13+L17</f>
        <v>0</v>
      </c>
    </row>
    <row r="22" spans="1:12" ht="13.8">
      <c r="A22" s="13" t="s">
        <v>31</v>
      </c>
      <c r="B22" s="14"/>
      <c r="C22" s="14"/>
      <c r="D22" s="14"/>
      <c r="E22" s="14"/>
      <c r="F22" s="14"/>
      <c r="G22" s="14"/>
      <c r="H22" s="14"/>
      <c r="I22" s="14"/>
    </row>
    <row r="23" spans="1:12">
      <c r="A23" s="10"/>
      <c r="B23" s="10"/>
      <c r="C23" s="10"/>
      <c r="D23" s="10"/>
      <c r="E23" s="10"/>
      <c r="F23" s="10"/>
      <c r="G23" s="10"/>
      <c r="H23" s="10"/>
      <c r="I23" s="10"/>
    </row>
    <row r="24" spans="1:12">
      <c r="A24" s="15" t="s">
        <v>1</v>
      </c>
      <c r="B24" s="16"/>
      <c r="C24" s="16"/>
      <c r="D24" s="16"/>
      <c r="E24" s="16"/>
      <c r="F24" s="16"/>
      <c r="G24" s="16"/>
      <c r="H24" s="16"/>
      <c r="I24" s="16"/>
    </row>
    <row r="25" spans="1:12" ht="13.8" thickBot="1">
      <c r="A25" s="10"/>
      <c r="B25" s="10"/>
      <c r="C25" s="10"/>
      <c r="D25" s="10"/>
      <c r="E25" s="10"/>
      <c r="F25" s="10"/>
      <c r="G25" s="10"/>
      <c r="H25" s="10"/>
      <c r="I25" s="10"/>
    </row>
    <row r="26" spans="1:12" ht="29.4" thickBot="1">
      <c r="A26" s="17"/>
      <c r="B26" s="17"/>
      <c r="C26" s="17"/>
      <c r="D26" s="1" t="s">
        <v>32</v>
      </c>
      <c r="E26" s="8" t="s">
        <v>33</v>
      </c>
      <c r="F26" s="8" t="s">
        <v>34</v>
      </c>
      <c r="G26" s="8" t="s">
        <v>35</v>
      </c>
      <c r="H26" s="8" t="s">
        <v>6</v>
      </c>
      <c r="I26" s="8" t="s">
        <v>7</v>
      </c>
      <c r="J26" s="8" t="s">
        <v>8</v>
      </c>
      <c r="K26" s="8" t="s">
        <v>9</v>
      </c>
      <c r="L26" s="8" t="s">
        <v>10</v>
      </c>
    </row>
    <row r="27" spans="1:12">
      <c r="A27" s="11" t="s">
        <v>11</v>
      </c>
      <c r="B27" s="11"/>
      <c r="C27" s="11"/>
      <c r="D27" s="11"/>
      <c r="E27" s="11"/>
      <c r="F27" s="11"/>
      <c r="G27" s="11"/>
      <c r="H27" s="11"/>
      <c r="I27" s="11"/>
    </row>
    <row r="28" spans="1:12">
      <c r="A28" s="2" t="s">
        <v>12</v>
      </c>
      <c r="B28" s="2" t="s">
        <v>12</v>
      </c>
      <c r="C28" s="2" t="s">
        <v>13</v>
      </c>
      <c r="D28" s="9">
        <f>MIN(I7,0)</f>
        <v>0</v>
      </c>
      <c r="E28" s="9">
        <v>13416400</v>
      </c>
      <c r="F28" s="3">
        <f t="shared" ref="F28:F33" si="9">D28+E28</f>
        <v>13416400</v>
      </c>
      <c r="G28" s="9">
        <v>13464200</v>
      </c>
      <c r="H28" s="3">
        <f t="shared" ref="H28:H33" si="10">E28-G28</f>
        <v>-47800</v>
      </c>
      <c r="I28" s="3">
        <f t="shared" ref="I28:I33" si="11">F28-G28</f>
        <v>-47800</v>
      </c>
      <c r="J28" s="9">
        <v>670820</v>
      </c>
      <c r="K28" s="3">
        <f t="shared" ref="K28:K33" si="12">F28+J28</f>
        <v>14087220</v>
      </c>
      <c r="L28" s="3">
        <f t="shared" ref="L28:L33" si="13">(K28-G28)*((K28-G28)&lt;0)</f>
        <v>0</v>
      </c>
    </row>
    <row r="29" spans="1:12">
      <c r="A29" s="2" t="s">
        <v>14</v>
      </c>
      <c r="B29" s="2" t="s">
        <v>14</v>
      </c>
      <c r="C29" s="2" t="s">
        <v>15</v>
      </c>
      <c r="D29" s="9">
        <f t="shared" ref="D29:D33" si="14">MIN(I8,0)</f>
        <v>-242548</v>
      </c>
      <c r="E29" s="9">
        <v>8834900</v>
      </c>
      <c r="F29" s="3">
        <f t="shared" si="9"/>
        <v>8592352</v>
      </c>
      <c r="G29" s="9">
        <v>8912700</v>
      </c>
      <c r="H29" s="3">
        <f t="shared" si="10"/>
        <v>-77800</v>
      </c>
      <c r="I29" s="3">
        <f t="shared" si="11"/>
        <v>-320348</v>
      </c>
      <c r="J29" s="9">
        <v>441745</v>
      </c>
      <c r="K29" s="9">
        <f t="shared" si="12"/>
        <v>9034097</v>
      </c>
      <c r="L29" s="9">
        <f t="shared" si="13"/>
        <v>0</v>
      </c>
    </row>
    <row r="30" spans="1:12">
      <c r="A30" s="2" t="s">
        <v>16</v>
      </c>
      <c r="B30" s="2" t="s">
        <v>16</v>
      </c>
      <c r="C30" s="2" t="s">
        <v>17</v>
      </c>
      <c r="D30" s="9">
        <f t="shared" si="14"/>
        <v>-86231</v>
      </c>
      <c r="E30" s="9">
        <v>11836400</v>
      </c>
      <c r="F30" s="3">
        <f t="shared" si="9"/>
        <v>11750169</v>
      </c>
      <c r="G30" s="9">
        <v>11998900</v>
      </c>
      <c r="H30" s="3">
        <f t="shared" si="10"/>
        <v>-162500</v>
      </c>
      <c r="I30" s="3">
        <f t="shared" si="11"/>
        <v>-248731</v>
      </c>
      <c r="J30" s="9">
        <v>591820</v>
      </c>
      <c r="K30" s="3">
        <f t="shared" si="12"/>
        <v>12341989</v>
      </c>
      <c r="L30" s="3">
        <f t="shared" si="13"/>
        <v>0</v>
      </c>
    </row>
    <row r="31" spans="1:12">
      <c r="A31" s="2" t="s">
        <v>18</v>
      </c>
      <c r="B31" s="2" t="s">
        <v>18</v>
      </c>
      <c r="C31" s="2" t="s">
        <v>19</v>
      </c>
      <c r="D31" s="9">
        <f t="shared" si="14"/>
        <v>-66942</v>
      </c>
      <c r="E31" s="9">
        <v>1252200</v>
      </c>
      <c r="F31" s="3">
        <f t="shared" si="9"/>
        <v>1185258</v>
      </c>
      <c r="G31" s="9">
        <v>1221400</v>
      </c>
      <c r="H31" s="3">
        <f t="shared" si="10"/>
        <v>30800</v>
      </c>
      <c r="I31" s="3">
        <f t="shared" si="11"/>
        <v>-36142</v>
      </c>
      <c r="J31" s="9">
        <v>62610</v>
      </c>
      <c r="K31" s="3">
        <f t="shared" si="12"/>
        <v>1247868</v>
      </c>
      <c r="L31" s="3">
        <f t="shared" si="13"/>
        <v>0</v>
      </c>
    </row>
    <row r="32" spans="1:12">
      <c r="A32" s="2" t="s">
        <v>20</v>
      </c>
      <c r="B32" s="2" t="s">
        <v>20</v>
      </c>
      <c r="C32" s="2" t="s">
        <v>21</v>
      </c>
      <c r="D32" s="9">
        <f t="shared" si="14"/>
        <v>-44811</v>
      </c>
      <c r="E32" s="9">
        <v>6121000</v>
      </c>
      <c r="F32" s="3">
        <f t="shared" si="9"/>
        <v>6076189</v>
      </c>
      <c r="G32" s="9">
        <v>6135000</v>
      </c>
      <c r="H32" s="3">
        <f t="shared" si="10"/>
        <v>-14000</v>
      </c>
      <c r="I32" s="3">
        <f t="shared" si="11"/>
        <v>-58811</v>
      </c>
      <c r="J32" s="9">
        <v>306050</v>
      </c>
      <c r="K32" s="9">
        <f t="shared" si="12"/>
        <v>6382239</v>
      </c>
      <c r="L32" s="3">
        <f t="shared" si="13"/>
        <v>0</v>
      </c>
    </row>
    <row r="33" spans="1:12">
      <c r="A33" s="2" t="s">
        <v>22</v>
      </c>
      <c r="B33" s="2" t="s">
        <v>23</v>
      </c>
      <c r="C33" s="2" t="s">
        <v>24</v>
      </c>
      <c r="D33" s="9">
        <f t="shared" si="14"/>
        <v>-10442</v>
      </c>
      <c r="E33" s="9">
        <v>700228</v>
      </c>
      <c r="F33" s="9">
        <f t="shared" si="9"/>
        <v>689786</v>
      </c>
      <c r="G33" s="9">
        <v>700228</v>
      </c>
      <c r="H33" s="9">
        <f t="shared" si="10"/>
        <v>0</v>
      </c>
      <c r="I33" s="9">
        <f t="shared" si="11"/>
        <v>-10442</v>
      </c>
      <c r="J33" s="9">
        <v>21006</v>
      </c>
      <c r="K33" s="9">
        <f t="shared" si="12"/>
        <v>710792</v>
      </c>
      <c r="L33" s="3">
        <f t="shared" si="13"/>
        <v>0</v>
      </c>
    </row>
    <row r="34" spans="1:12">
      <c r="A34" s="4"/>
      <c r="B34" s="4"/>
      <c r="C34" s="4" t="s">
        <v>25</v>
      </c>
      <c r="D34" s="5">
        <f t="shared" ref="D34:I34" si="15">SUM(D28:D33)</f>
        <v>-450974</v>
      </c>
      <c r="E34" s="5">
        <f t="shared" si="15"/>
        <v>42161128</v>
      </c>
      <c r="F34" s="5">
        <f t="shared" si="15"/>
        <v>41710154</v>
      </c>
      <c r="G34" s="5">
        <f t="shared" si="15"/>
        <v>42432428</v>
      </c>
      <c r="H34" s="5">
        <f t="shared" si="15"/>
        <v>-271300</v>
      </c>
      <c r="I34" s="5">
        <f t="shared" si="15"/>
        <v>-722274</v>
      </c>
      <c r="J34" s="5">
        <f t="shared" ref="J34:K34" si="16">SUM(J28:J33)</f>
        <v>2094051</v>
      </c>
      <c r="K34" s="5">
        <f t="shared" si="16"/>
        <v>43804205</v>
      </c>
      <c r="L34" s="5">
        <f>SUM(L28:L33)</f>
        <v>0</v>
      </c>
    </row>
    <row r="35" spans="1:12" ht="12.75" customHeight="1">
      <c r="A35" s="11" t="s">
        <v>26</v>
      </c>
      <c r="B35" s="11"/>
      <c r="C35" s="11"/>
      <c r="D35" s="11"/>
      <c r="E35" s="11"/>
      <c r="F35" s="11"/>
      <c r="G35" s="11"/>
      <c r="H35" s="11"/>
      <c r="I35" s="11"/>
    </row>
    <row r="36" spans="1:12">
      <c r="A36" s="2" t="s">
        <v>20</v>
      </c>
      <c r="B36" s="2" t="s">
        <v>20</v>
      </c>
      <c r="C36" s="2" t="s">
        <v>27</v>
      </c>
      <c r="D36" s="9">
        <f>MIN(I15,0)</f>
        <v>-5206</v>
      </c>
      <c r="E36" s="9">
        <v>1029900</v>
      </c>
      <c r="F36" s="3">
        <v>1032500</v>
      </c>
      <c r="G36" s="9">
        <v>1027800</v>
      </c>
      <c r="H36" s="3">
        <f>E36-G36</f>
        <v>2100</v>
      </c>
      <c r="I36" s="3">
        <f>F36-G36</f>
        <v>4700</v>
      </c>
      <c r="J36" s="9">
        <v>51495</v>
      </c>
      <c r="K36" s="3">
        <f>F36+J36</f>
        <v>1083995</v>
      </c>
      <c r="L36" s="3">
        <f>(K36-G36)*((K36-G36)&lt;0)</f>
        <v>0</v>
      </c>
    </row>
    <row r="37" spans="1:12">
      <c r="A37" s="2" t="s">
        <v>28</v>
      </c>
      <c r="B37" s="2" t="s">
        <v>28</v>
      </c>
      <c r="C37" s="2" t="s">
        <v>29</v>
      </c>
      <c r="D37" s="9">
        <f>MIN(I16,0)</f>
        <v>0</v>
      </c>
      <c r="E37" s="9">
        <v>8467300</v>
      </c>
      <c r="F37" s="9">
        <f>D37+E37</f>
        <v>8467300</v>
      </c>
      <c r="G37" s="9">
        <v>8467300</v>
      </c>
      <c r="H37" s="9">
        <f>E37-G37</f>
        <v>0</v>
      </c>
      <c r="I37" s="9">
        <f>F37-G37</f>
        <v>0</v>
      </c>
      <c r="J37" s="9">
        <v>0</v>
      </c>
      <c r="K37" s="3">
        <f>F37+J37</f>
        <v>8467300</v>
      </c>
      <c r="L37" s="3">
        <f>(K37-G37)*((K37-G37)&lt;0)</f>
        <v>0</v>
      </c>
    </row>
    <row r="38" spans="1:12">
      <c r="A38" s="4"/>
      <c r="B38" s="4"/>
      <c r="C38" s="4" t="s">
        <v>25</v>
      </c>
      <c r="D38" s="5">
        <f t="shared" ref="D38:I38" si="17">SUM(D36:D37)</f>
        <v>-5206</v>
      </c>
      <c r="E38" s="5">
        <f t="shared" si="17"/>
        <v>9497200</v>
      </c>
      <c r="F38" s="5">
        <f t="shared" si="17"/>
        <v>9499800</v>
      </c>
      <c r="G38" s="5">
        <f t="shared" si="17"/>
        <v>9495100</v>
      </c>
      <c r="H38" s="5">
        <f t="shared" si="17"/>
        <v>2100</v>
      </c>
      <c r="I38" s="5">
        <f t="shared" si="17"/>
        <v>4700</v>
      </c>
      <c r="J38" s="5">
        <f t="shared" ref="J38:K38" si="18">SUM(J36:J37)</f>
        <v>51495</v>
      </c>
      <c r="K38" s="5">
        <f t="shared" si="18"/>
        <v>9551295</v>
      </c>
      <c r="L38" s="5">
        <f>SUM(L36:L37)</f>
        <v>0</v>
      </c>
    </row>
    <row r="39" spans="1:12">
      <c r="A39" s="12"/>
      <c r="B39" s="12"/>
      <c r="C39" s="12"/>
      <c r="D39" s="12"/>
      <c r="E39" s="12"/>
      <c r="F39" s="12"/>
      <c r="G39" s="12"/>
      <c r="H39" s="12"/>
      <c r="I39" s="12"/>
    </row>
    <row r="40" spans="1:12" ht="13.8" thickBot="1">
      <c r="A40" s="6"/>
      <c r="B40" s="6"/>
      <c r="C40" s="6" t="s">
        <v>30</v>
      </c>
      <c r="D40" s="7">
        <f t="shared" ref="D40:K40" si="19">D34+D38</f>
        <v>-456180</v>
      </c>
      <c r="E40" s="7">
        <f t="shared" si="19"/>
        <v>51658328</v>
      </c>
      <c r="F40" s="7">
        <f t="shared" si="19"/>
        <v>51209954</v>
      </c>
      <c r="G40" s="7">
        <f t="shared" si="19"/>
        <v>51927528</v>
      </c>
      <c r="H40" s="7">
        <f t="shared" si="19"/>
        <v>-269200</v>
      </c>
      <c r="I40" s="7">
        <f t="shared" si="19"/>
        <v>-717574</v>
      </c>
      <c r="J40" s="7">
        <f t="shared" si="19"/>
        <v>2145546</v>
      </c>
      <c r="K40" s="7">
        <f t="shared" si="19"/>
        <v>53355500</v>
      </c>
      <c r="L40" s="7">
        <f>L34+L38</f>
        <v>0</v>
      </c>
    </row>
    <row r="43" spans="1:12" ht="13.8">
      <c r="A43" s="13" t="s">
        <v>36</v>
      </c>
      <c r="B43" s="14"/>
      <c r="C43" s="14"/>
      <c r="D43" s="14"/>
      <c r="E43" s="14"/>
      <c r="F43" s="14"/>
      <c r="G43" s="14"/>
      <c r="H43" s="14"/>
      <c r="I43" s="14"/>
    </row>
    <row r="44" spans="1:12">
      <c r="A44" s="10"/>
      <c r="B44" s="10"/>
      <c r="C44" s="10"/>
      <c r="D44" s="10"/>
      <c r="E44" s="10"/>
      <c r="F44" s="10"/>
      <c r="G44" s="10"/>
      <c r="H44" s="10"/>
      <c r="I44" s="10"/>
    </row>
    <row r="45" spans="1:12">
      <c r="A45" s="15" t="s">
        <v>1</v>
      </c>
      <c r="B45" s="16"/>
      <c r="C45" s="16"/>
      <c r="D45" s="16"/>
      <c r="E45" s="16"/>
      <c r="F45" s="16"/>
      <c r="G45" s="16"/>
      <c r="H45" s="16"/>
      <c r="I45" s="16"/>
    </row>
    <row r="46" spans="1:12" ht="13.8" thickBot="1">
      <c r="A46" s="10"/>
      <c r="B46" s="10"/>
      <c r="C46" s="10"/>
      <c r="D46" s="10"/>
      <c r="E46" s="10"/>
      <c r="F46" s="10"/>
      <c r="G46" s="10"/>
      <c r="H46" s="10"/>
      <c r="I46" s="10"/>
    </row>
    <row r="47" spans="1:12" ht="29.4" thickBot="1">
      <c r="A47" s="17"/>
      <c r="B47" s="17"/>
      <c r="C47" s="17"/>
      <c r="D47" s="1" t="s">
        <v>37</v>
      </c>
      <c r="E47" s="8" t="s">
        <v>38</v>
      </c>
      <c r="F47" s="8" t="s">
        <v>39</v>
      </c>
      <c r="G47" s="8" t="s">
        <v>40</v>
      </c>
      <c r="H47" s="8" t="s">
        <v>6</v>
      </c>
      <c r="I47" s="8" t="s">
        <v>7</v>
      </c>
    </row>
    <row r="48" spans="1:12">
      <c r="A48" s="11" t="s">
        <v>11</v>
      </c>
      <c r="B48" s="11"/>
      <c r="C48" s="11"/>
      <c r="D48" s="11"/>
      <c r="E48" s="11"/>
      <c r="F48" s="11"/>
      <c r="G48" s="11"/>
      <c r="H48" s="11"/>
      <c r="I48" s="11"/>
    </row>
    <row r="49" spans="1:9">
      <c r="A49" s="2" t="s">
        <v>12</v>
      </c>
      <c r="B49" s="2" t="s">
        <v>12</v>
      </c>
      <c r="C49" s="2" t="s">
        <v>13</v>
      </c>
      <c r="D49" s="9">
        <f t="shared" ref="D49:D54" si="20">MIN(I28,0)*(L28=0)</f>
        <v>-47800</v>
      </c>
      <c r="E49" s="9">
        <f>G49-D49</f>
        <v>13379600</v>
      </c>
      <c r="F49" s="3">
        <f t="shared" ref="F49:F54" si="21">D49+E49</f>
        <v>13331800</v>
      </c>
      <c r="G49" s="9">
        <v>13331800</v>
      </c>
      <c r="H49" s="3">
        <f t="shared" ref="H49:H54" si="22">E49-G49</f>
        <v>47800</v>
      </c>
      <c r="I49" s="3">
        <f t="shared" ref="I49:I54" si="23">F49-G49</f>
        <v>0</v>
      </c>
    </row>
    <row r="50" spans="1:9">
      <c r="A50" s="2" t="s">
        <v>14</v>
      </c>
      <c r="B50" s="2" t="s">
        <v>14</v>
      </c>
      <c r="C50" s="2" t="s">
        <v>15</v>
      </c>
      <c r="D50" s="9">
        <f t="shared" si="20"/>
        <v>-320348</v>
      </c>
      <c r="E50" s="9">
        <f t="shared" ref="E50:E53" si="24">G50-D50</f>
        <v>8762148</v>
      </c>
      <c r="F50" s="3">
        <f t="shared" si="21"/>
        <v>8441800</v>
      </c>
      <c r="G50" s="9">
        <v>8441800</v>
      </c>
      <c r="H50" s="3">
        <f t="shared" si="22"/>
        <v>320348</v>
      </c>
      <c r="I50" s="3">
        <f t="shared" si="23"/>
        <v>0</v>
      </c>
    </row>
    <row r="51" spans="1:9">
      <c r="A51" s="2" t="s">
        <v>16</v>
      </c>
      <c r="B51" s="2" t="s">
        <v>16</v>
      </c>
      <c r="C51" s="2" t="s">
        <v>17</v>
      </c>
      <c r="D51" s="9">
        <f t="shared" si="20"/>
        <v>-248731</v>
      </c>
      <c r="E51" s="9">
        <f t="shared" si="24"/>
        <v>12736531</v>
      </c>
      <c r="F51" s="3">
        <f t="shared" si="21"/>
        <v>12487800</v>
      </c>
      <c r="G51" s="9">
        <v>12487800</v>
      </c>
      <c r="H51" s="3">
        <f t="shared" si="22"/>
        <v>248731</v>
      </c>
      <c r="I51" s="3">
        <f t="shared" si="23"/>
        <v>0</v>
      </c>
    </row>
    <row r="52" spans="1:9">
      <c r="A52" s="2" t="s">
        <v>18</v>
      </c>
      <c r="B52" s="2" t="s">
        <v>18</v>
      </c>
      <c r="C52" s="2" t="s">
        <v>19</v>
      </c>
      <c r="D52" s="9">
        <f t="shared" si="20"/>
        <v>-36142</v>
      </c>
      <c r="E52" s="9">
        <f t="shared" si="24"/>
        <v>1267442</v>
      </c>
      <c r="F52" s="3">
        <f t="shared" si="21"/>
        <v>1231300</v>
      </c>
      <c r="G52" s="9">
        <v>1231300</v>
      </c>
      <c r="H52" s="3">
        <f t="shared" si="22"/>
        <v>36142</v>
      </c>
      <c r="I52" s="3">
        <f t="shared" si="23"/>
        <v>0</v>
      </c>
    </row>
    <row r="53" spans="1:9">
      <c r="A53" s="2" t="s">
        <v>20</v>
      </c>
      <c r="B53" s="2" t="s">
        <v>20</v>
      </c>
      <c r="C53" s="2" t="s">
        <v>21</v>
      </c>
      <c r="D53" s="9">
        <f t="shared" si="20"/>
        <v>-58811</v>
      </c>
      <c r="E53" s="9">
        <f t="shared" si="24"/>
        <v>6216811</v>
      </c>
      <c r="F53" s="3">
        <f t="shared" si="21"/>
        <v>6158000</v>
      </c>
      <c r="G53" s="9">
        <v>6158000</v>
      </c>
      <c r="H53" s="3">
        <f t="shared" si="22"/>
        <v>58811</v>
      </c>
      <c r="I53" s="3">
        <f t="shared" si="23"/>
        <v>0</v>
      </c>
    </row>
    <row r="54" spans="1:9">
      <c r="A54" s="2" t="s">
        <v>22</v>
      </c>
      <c r="B54" s="2" t="s">
        <v>23</v>
      </c>
      <c r="C54" s="2" t="s">
        <v>24</v>
      </c>
      <c r="D54" s="9">
        <f t="shared" si="20"/>
        <v>-10442</v>
      </c>
      <c r="E54" s="9">
        <v>692000</v>
      </c>
      <c r="F54" s="9">
        <f t="shared" si="21"/>
        <v>681558</v>
      </c>
      <c r="G54" s="9">
        <v>692000</v>
      </c>
      <c r="H54" s="9">
        <f t="shared" si="22"/>
        <v>0</v>
      </c>
      <c r="I54" s="9">
        <f t="shared" si="23"/>
        <v>-10442</v>
      </c>
    </row>
    <row r="55" spans="1:9">
      <c r="A55" s="4"/>
      <c r="B55" s="4"/>
      <c r="C55" s="4" t="s">
        <v>25</v>
      </c>
      <c r="D55" s="5">
        <f t="shared" ref="D55:I55" si="25">SUM(D49:D54)</f>
        <v>-722274</v>
      </c>
      <c r="E55" s="5">
        <f t="shared" si="25"/>
        <v>43054532</v>
      </c>
      <c r="F55" s="5">
        <f t="shared" si="25"/>
        <v>42332258</v>
      </c>
      <c r="G55" s="5">
        <f t="shared" si="25"/>
        <v>42342700</v>
      </c>
      <c r="H55" s="5">
        <f t="shared" si="25"/>
        <v>711832</v>
      </c>
      <c r="I55" s="5">
        <f t="shared" si="25"/>
        <v>-10442</v>
      </c>
    </row>
    <row r="56" spans="1:9">
      <c r="A56" s="11" t="s">
        <v>26</v>
      </c>
      <c r="B56" s="11"/>
      <c r="C56" s="11"/>
      <c r="D56" s="11"/>
      <c r="E56" s="11"/>
      <c r="F56" s="11"/>
      <c r="G56" s="11"/>
      <c r="H56" s="11"/>
      <c r="I56" s="11"/>
    </row>
    <row r="57" spans="1:9">
      <c r="A57" s="2" t="s">
        <v>20</v>
      </c>
      <c r="B57" s="2" t="s">
        <v>20</v>
      </c>
      <c r="C57" s="2" t="s">
        <v>27</v>
      </c>
      <c r="D57" s="9">
        <f>MIN(I36,0)*(L36=0)</f>
        <v>0</v>
      </c>
      <c r="E57" s="9">
        <f t="shared" ref="E57" si="26">G57-D57</f>
        <v>1059600</v>
      </c>
      <c r="F57" s="3">
        <f>D57+E57</f>
        <v>1059600</v>
      </c>
      <c r="G57" s="9">
        <v>1059600</v>
      </c>
      <c r="H57" s="3">
        <f>E57-G57</f>
        <v>0</v>
      </c>
      <c r="I57" s="3">
        <f>F57-G57</f>
        <v>0</v>
      </c>
    </row>
    <row r="58" spans="1:9">
      <c r="A58" s="2" t="s">
        <v>28</v>
      </c>
      <c r="B58" s="2" t="s">
        <v>28</v>
      </c>
      <c r="C58" s="2" t="s">
        <v>29</v>
      </c>
      <c r="D58" s="9">
        <f>MIN(I37,0)*(L37=0)</f>
        <v>0</v>
      </c>
      <c r="E58" s="9">
        <v>8729200</v>
      </c>
      <c r="F58" s="9">
        <v>8729200</v>
      </c>
      <c r="G58" s="9">
        <v>8729200</v>
      </c>
      <c r="H58" s="3">
        <f>E58-G58</f>
        <v>0</v>
      </c>
      <c r="I58" s="3">
        <f>F58-G58</f>
        <v>0</v>
      </c>
    </row>
    <row r="59" spans="1:9">
      <c r="A59" s="4"/>
      <c r="B59" s="4"/>
      <c r="C59" s="4" t="s">
        <v>25</v>
      </c>
      <c r="D59" s="5">
        <f t="shared" ref="D59:I59" si="27">SUM(D57:D58)</f>
        <v>0</v>
      </c>
      <c r="E59" s="5">
        <f t="shared" si="27"/>
        <v>9788800</v>
      </c>
      <c r="F59" s="5">
        <f t="shared" si="27"/>
        <v>9788800</v>
      </c>
      <c r="G59" s="5">
        <f t="shared" si="27"/>
        <v>9788800</v>
      </c>
      <c r="H59" s="5">
        <f t="shared" si="27"/>
        <v>0</v>
      </c>
      <c r="I59" s="5">
        <f t="shared" si="27"/>
        <v>0</v>
      </c>
    </row>
    <row r="60" spans="1:9">
      <c r="A60" s="12"/>
      <c r="B60" s="12"/>
      <c r="C60" s="12"/>
      <c r="D60" s="12"/>
      <c r="E60" s="12"/>
      <c r="F60" s="12"/>
      <c r="G60" s="12"/>
      <c r="H60" s="12"/>
      <c r="I60" s="12"/>
    </row>
    <row r="61" spans="1:9" ht="13.8" thickBot="1">
      <c r="A61" s="6"/>
      <c r="B61" s="6"/>
      <c r="C61" s="6" t="s">
        <v>30</v>
      </c>
      <c r="D61" s="7">
        <f t="shared" ref="D61:I61" si="28">D55+D59</f>
        <v>-722274</v>
      </c>
      <c r="E61" s="7">
        <f t="shared" si="28"/>
        <v>52843332</v>
      </c>
      <c r="F61" s="7">
        <f t="shared" si="28"/>
        <v>52121058</v>
      </c>
      <c r="G61" s="7">
        <f t="shared" si="28"/>
        <v>52131500</v>
      </c>
      <c r="H61" s="7">
        <f t="shared" si="28"/>
        <v>711832</v>
      </c>
      <c r="I61" s="7">
        <f t="shared" si="28"/>
        <v>-10442</v>
      </c>
    </row>
  </sheetData>
  <mergeCells count="18">
    <mergeCell ref="A60:I60"/>
    <mergeCell ref="A43:I43"/>
    <mergeCell ref="A45:I45"/>
    <mergeCell ref="A47:C47"/>
    <mergeCell ref="A48:I48"/>
    <mergeCell ref="A56:I56"/>
    <mergeCell ref="A39:I39"/>
    <mergeCell ref="A22:I22"/>
    <mergeCell ref="A24:I24"/>
    <mergeCell ref="A26:C26"/>
    <mergeCell ref="A27:I27"/>
    <mergeCell ref="A35:I35"/>
    <mergeCell ref="A14:I14"/>
    <mergeCell ref="A18:I18"/>
    <mergeCell ref="A1:I1"/>
    <mergeCell ref="A3:I3"/>
    <mergeCell ref="A5:C5"/>
    <mergeCell ref="A6:I6"/>
  </mergeCells>
  <phoneticPr fontId="5" type="noConversion"/>
  <pageMargins left="0.78740157480314965" right="0.78740157480314965" top="0.98425196850393704" bottom="0.78740157480314965" header="0.51181102362204722" footer="0.51181102362204722"/>
  <pageSetup paperSize="9" scale="90" orientation="landscape" r:id="rId1"/>
  <headerFooter scaleWithDoc="0" alignWithMargins="0">
    <oddFooter>&amp;C&amp;P (&amp;N)&amp;R&amp;KFF0000 &amp;K000000Bilaga 1 till Rapport&amp;KFF0000 &amp;K0000002021-04-29, VER 2021-3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2" ma:contentTypeDescription="" ma:contentTypeScope="" ma:versionID="66b9374529f4c501b6fc338e3b0978e8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af0e5d94583ec14070ba66e202abe413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4JXXJJFS64ZS-957833390-474</_dlc_DocId>
    <_dlc_DocIdUrl xmlns="465edb57-3a11-4ff8-9c43-7dc2da403828">
      <Url>https://sp.pensionsmyndigheten.se/ovr/ANSLAG/_layouts/15/DocIdRedir.aspx?ID=4JXXJJFS64ZS-957833390-474</Url>
      <Description>4JXXJJFS64ZS-957833390-474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Props1.xml><?xml version="1.0" encoding="utf-8"?>
<ds:datastoreItem xmlns:ds="http://schemas.openxmlformats.org/officeDocument/2006/customXml" ds:itemID="{099B5320-3E90-4794-A4D4-246CD6F013E5}"/>
</file>

<file path=customXml/itemProps2.xml><?xml version="1.0" encoding="utf-8"?>
<ds:datastoreItem xmlns:ds="http://schemas.openxmlformats.org/officeDocument/2006/customXml" ds:itemID="{41D34EDA-6EC6-471E-8D88-D85BF9277707}"/>
</file>

<file path=customXml/itemProps3.xml><?xml version="1.0" encoding="utf-8"?>
<ds:datastoreItem xmlns:ds="http://schemas.openxmlformats.org/officeDocument/2006/customXml" ds:itemID="{BD22304C-A22E-47F5-8E4B-B2D6848623CC}"/>
</file>

<file path=customXml/itemProps4.xml><?xml version="1.0" encoding="utf-8"?>
<ds:datastoreItem xmlns:ds="http://schemas.openxmlformats.org/officeDocument/2006/customXml" ds:itemID="{301C5D6B-AE9E-400C-85D7-F1A53858429A}"/>
</file>

<file path=customXml/itemProps5.xml><?xml version="1.0" encoding="utf-8"?>
<ds:datastoreItem xmlns:ds="http://schemas.openxmlformats.org/officeDocument/2006/customXml" ds:itemID="{D7E65243-AEAD-4B3E-BA0D-DD2A312F2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Johan Söderberg</cp:lastModifiedBy>
  <cp:revision/>
  <dcterms:created xsi:type="dcterms:W3CDTF">2009-10-28T11:41:28Z</dcterms:created>
  <dcterms:modified xsi:type="dcterms:W3CDTF">2022-02-07T13:21:47Z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cc889b6c-6efc-406f-a748-179212f32cee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