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BU/2023/"/>
    </mc:Choice>
  </mc:AlternateContent>
  <xr:revisionPtr revIDLastSave="0" documentId="13_ncr:1_{78BA91A3-6B42-429C-AB82-04134D458378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91028"/>
</workbook>
</file>

<file path=xl/calcChain.xml><?xml version="1.0" encoding="utf-8"?>
<calcChain xmlns="http://schemas.openxmlformats.org/spreadsheetml/2006/main">
  <c r="F8" i="1" l="1"/>
  <c r="K8" i="1"/>
  <c r="F11" i="1"/>
  <c r="H58" i="1"/>
  <c r="I58" i="1"/>
  <c r="G59" i="1"/>
  <c r="G55" i="1"/>
  <c r="H54" i="1"/>
  <c r="J38" i="1"/>
  <c r="G38" i="1"/>
  <c r="E38" i="1"/>
  <c r="H37" i="1"/>
  <c r="D37" i="1"/>
  <c r="F37" i="1"/>
  <c r="K36" i="1"/>
  <c r="I36" i="1"/>
  <c r="H36" i="1"/>
  <c r="H38" i="1"/>
  <c r="J34" i="1"/>
  <c r="J40" i="1"/>
  <c r="G34" i="1"/>
  <c r="E34" i="1"/>
  <c r="H33" i="1"/>
  <c r="H32" i="1"/>
  <c r="H31" i="1"/>
  <c r="H30" i="1"/>
  <c r="H29" i="1"/>
  <c r="H28" i="1"/>
  <c r="G40" i="1"/>
  <c r="G61" i="1"/>
  <c r="E40" i="1"/>
  <c r="H34" i="1"/>
  <c r="H40" i="1"/>
  <c r="K37" i="1"/>
  <c r="L37" i="1"/>
  <c r="D58" i="1"/>
  <c r="I37" i="1"/>
  <c r="I38" i="1"/>
  <c r="F38" i="1"/>
  <c r="L36" i="1"/>
  <c r="E13" i="1"/>
  <c r="K38" i="1"/>
  <c r="L38" i="1"/>
  <c r="D57" i="1"/>
  <c r="F15" i="1"/>
  <c r="I15" i="1"/>
  <c r="D36" i="1"/>
  <c r="D38" i="1"/>
  <c r="J17" i="1"/>
  <c r="K15" i="1"/>
  <c r="J13" i="1"/>
  <c r="J19" i="1"/>
  <c r="K11" i="1"/>
  <c r="L11" i="1"/>
  <c r="G17" i="1"/>
  <c r="E17" i="1"/>
  <c r="E19" i="1"/>
  <c r="H16" i="1"/>
  <c r="H15" i="1"/>
  <c r="H17" i="1"/>
  <c r="G13" i="1"/>
  <c r="H12" i="1"/>
  <c r="H11" i="1"/>
  <c r="H8" i="1"/>
  <c r="H10" i="1"/>
  <c r="H9" i="1"/>
  <c r="H7" i="1"/>
  <c r="F9" i="1"/>
  <c r="K9" i="1"/>
  <c r="L9" i="1"/>
  <c r="L8" i="1"/>
  <c r="F16" i="1"/>
  <c r="K16" i="1"/>
  <c r="L16" i="1"/>
  <c r="F7" i="1"/>
  <c r="I7" i="1"/>
  <c r="D28" i="1"/>
  <c r="F28" i="1"/>
  <c r="F10" i="1"/>
  <c r="I10" i="1"/>
  <c r="D31" i="1"/>
  <c r="F12" i="1"/>
  <c r="I12" i="1"/>
  <c r="D33" i="1"/>
  <c r="F33" i="1"/>
  <c r="D17" i="1"/>
  <c r="D13" i="1"/>
  <c r="D19" i="1"/>
  <c r="I8" i="1"/>
  <c r="D29" i="1"/>
  <c r="F29" i="1"/>
  <c r="K28" i="1"/>
  <c r="L28" i="1"/>
  <c r="D49" i="1"/>
  <c r="I28" i="1"/>
  <c r="I33" i="1"/>
  <c r="K33" i="1"/>
  <c r="L33" i="1"/>
  <c r="F31" i="1"/>
  <c r="E57" i="1"/>
  <c r="D59" i="1"/>
  <c r="K17" i="1"/>
  <c r="I16" i="1"/>
  <c r="I17" i="1"/>
  <c r="F17" i="1"/>
  <c r="I11" i="1"/>
  <c r="D32" i="1"/>
  <c r="F32" i="1"/>
  <c r="L15" i="1"/>
  <c r="L17" i="1"/>
  <c r="G19" i="1"/>
  <c r="I9" i="1"/>
  <c r="H13" i="1"/>
  <c r="H19" i="1"/>
  <c r="K12" i="1"/>
  <c r="L12" i="1"/>
  <c r="F13" i="1"/>
  <c r="F19" i="1"/>
  <c r="K10" i="1"/>
  <c r="L10" i="1"/>
  <c r="K7" i="1"/>
  <c r="F57" i="1"/>
  <c r="I57" i="1"/>
  <c r="I59" i="1"/>
  <c r="H57" i="1"/>
  <c r="H59" i="1"/>
  <c r="K29" i="1"/>
  <c r="L29" i="1"/>
  <c r="I29" i="1"/>
  <c r="I13" i="1"/>
  <c r="I19" i="1"/>
  <c r="D30" i="1"/>
  <c r="D54" i="1"/>
  <c r="F54" i="1"/>
  <c r="I54" i="1"/>
  <c r="K32" i="1"/>
  <c r="L32" i="1"/>
  <c r="I32" i="1"/>
  <c r="K31" i="1"/>
  <c r="I31" i="1"/>
  <c r="E59" i="1"/>
  <c r="E49" i="1"/>
  <c r="K13" i="1"/>
  <c r="K19" i="1"/>
  <c r="L7" i="1"/>
  <c r="L13" i="1"/>
  <c r="L19" i="1"/>
  <c r="F59" i="1"/>
  <c r="D50" i="1"/>
  <c r="F30" i="1"/>
  <c r="D34" i="1"/>
  <c r="D40" i="1"/>
  <c r="D53" i="1"/>
  <c r="L31" i="1"/>
  <c r="H49" i="1"/>
  <c r="F49" i="1"/>
  <c r="E50" i="1"/>
  <c r="H50" i="1"/>
  <c r="I30" i="1"/>
  <c r="K30" i="1"/>
  <c r="F34" i="1"/>
  <c r="F40" i="1"/>
  <c r="E53" i="1"/>
  <c r="H53" i="1"/>
  <c r="D52" i="1"/>
  <c r="I49" i="1"/>
  <c r="F50" i="1"/>
  <c r="I50" i="1"/>
  <c r="I34" i="1"/>
  <c r="I40" i="1"/>
  <c r="L30" i="1"/>
  <c r="L34" i="1"/>
  <c r="L40" i="1"/>
  <c r="K34" i="1"/>
  <c r="K40" i="1"/>
  <c r="F53" i="1"/>
  <c r="I53" i="1"/>
  <c r="E52" i="1"/>
  <c r="F52" i="1"/>
  <c r="D51" i="1"/>
  <c r="E51" i="1"/>
  <c r="D55" i="1"/>
  <c r="D61" i="1"/>
  <c r="I52" i="1"/>
  <c r="H52" i="1"/>
  <c r="H51" i="1"/>
  <c r="E55" i="1"/>
  <c r="E61" i="1"/>
  <c r="F51" i="1"/>
  <c r="H55" i="1"/>
  <c r="H61" i="1"/>
  <c r="I51" i="1"/>
  <c r="I55" i="1"/>
  <c r="I61" i="1"/>
  <c r="F55" i="1"/>
  <c r="F61" i="1"/>
</calcChain>
</file>

<file path=xl/sharedStrings.xml><?xml version="1.0" encoding="utf-8"?>
<sst xmlns="http://schemas.openxmlformats.org/spreadsheetml/2006/main" count="117" uniqueCount="41">
  <si>
    <t>Sammanfattande tabell över anslagsuppföljningen inom Pensionsmyndighetens ansvarsområde 2022</t>
  </si>
  <si>
    <t>Belopp anges i 1000-tals kronor</t>
  </si>
  <si>
    <t>Ingående överföringsbelopp från 2021</t>
  </si>
  <si>
    <t>Anslag år 2022</t>
  </si>
  <si>
    <t>Tilldelade medel 2022</t>
  </si>
  <si>
    <t>Prognos för 2022</t>
  </si>
  <si>
    <t>Årets över-/underskridande</t>
  </si>
  <si>
    <t>Avvikelse från tilldelade medel</t>
  </si>
  <si>
    <t>Högsta anslagskredit</t>
  </si>
  <si>
    <t>Tillgängliga medel</t>
  </si>
  <si>
    <t>Överskridande av anslagskredit</t>
  </si>
  <si>
    <t>Utgiftsområde 11 Ekonomisk trygghet vid 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</si>
  <si>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</si>
  <si>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</si>
  <si>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</si>
  <si>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</si>
  <si>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</si>
  <si>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</si>
  <si>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</si>
  <si>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</si>
  <si>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</si>
  <si>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</si>
  <si>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2:1</t>
  </si>
  <si>
    <t>2:1.1</t>
  </si>
  <si>
    <t>Pensionsmyndigheten</t>
  </si>
  <si>
    <t>Summa:</t>
  </si>
  <si>
    <t>Utgiftsområde 12 Ekonomisk trygghet för familjer och barn</t>
  </si>
  <si>
    <t xml:space="preserve">Barnpension och efterlevandestöd </t>
  </si>
  <si>
    <t>1:7</t>
  </si>
  <si>
    <t>Pensionsrätt för barnår</t>
  </si>
  <si>
    <t>Totalt:</t>
  </si>
  <si>
    <t>Sammanfattande tabell över anslagsuppföljningen inom Pensionsmyndighetens ansvarsområde 2023</t>
  </si>
  <si>
    <t>Ingående överföringsbelopp från 2022</t>
  </si>
  <si>
    <t>Anslag år 2023</t>
  </si>
  <si>
    <t>Tilldelade medel 2023</t>
  </si>
  <si>
    <t>Prognos för 2023</t>
  </si>
  <si>
    <t>Sammanfattande tabell över anslagsuppföljningen inom Pensionsmyndighetens ansvarsområde 2024</t>
  </si>
  <si>
    <t>Ingående överföringsbelopp från 2023</t>
  </si>
  <si>
    <t>Förslag till anslag år 2024</t>
  </si>
  <si>
    <t>Tilldelade medel 2024</t>
  </si>
  <si>
    <t>Prognos för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</si>
</sst>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7"/>
      <name val="Palatino"/>
    </font>
    <font>
      <b/>
      <sz val="7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3" fontId="6" fillId="0" borderId="1" xfId="0" applyNumberFormat="1" applyFont="1" applyBorder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3" fontId="6" fillId="0" borderId="0" xfId="0" applyNumberFormat="1" applyFont="1" applyAlignment="1">
      <alignment horizontal="right" vertical="top" wrapText="1"/>
    </xf>
    <xf numFmtId="49" fontId="8" fillId="0" borderId="0" xfId="0" applyNumberFormat="1" applyFont="1" applyAlignment="1">
      <alignment horizontal="left" vertical="top" wrapText="1"/>
    </xf>
    <xf numFmtId="3" fontId="8" fillId="0" borderId="0" xfId="0" applyNumberFormat="1" applyFont="1" applyAlignment="1">
      <alignment horizontal="right" vertical="top" wrapText="1"/>
    </xf>
    <xf numFmtId="49" fontId="8" fillId="0" borderId="2" xfId="0" applyNumberFormat="1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3" fontId="11" fillId="0" borderId="1" xfId="0" applyNumberFormat="1" applyFont="1" applyBorder="1" applyAlignment="1">
      <alignment horizontal="left" vertical="top" wrapText="1"/>
    </xf>
    <xf numFmtId="49" fontId="11" fillId="0" borderId="0" xfId="0" applyNumberFormat="1" applyFont="1" applyAlignment="1">
      <alignment horizontal="left" vertical="top" wrapText="1"/>
    </xf>
    <xf numFmtId="3" fontId="11" fillId="0" borderId="0" xfId="0" applyNumberFormat="1" applyFont="1" applyAlignment="1">
      <alignment horizontal="right" vertical="top" wrapText="1"/>
    </xf>
    <xf numFmtId="49" fontId="13" fillId="0" borderId="0" xfId="0" applyNumberFormat="1" applyFont="1" applyAlignment="1">
      <alignment horizontal="left" vertical="top" wrapText="1"/>
    </xf>
    <xf numFmtId="3" fontId="13" fillId="0" borderId="0" xfId="0" applyNumberFormat="1" applyFont="1" applyAlignment="1">
      <alignment horizontal="right" vertical="top" wrapText="1"/>
    </xf>
    <xf numFmtId="49" fontId="13" fillId="0" borderId="2" xfId="0" applyNumberFormat="1" applyFont="1" applyBorder="1" applyAlignment="1">
      <alignment horizontal="left" vertical="top" wrapText="1"/>
    </xf>
    <xf numFmtId="3" fontId="13" fillId="0" borderId="2" xfId="0" applyNumberFormat="1" applyFont="1" applyBorder="1" applyAlignment="1">
      <alignment horizontal="right" vertical="top" wrapText="1"/>
    </xf>
    <xf numFmtId="3" fontId="6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11" fillId="0" borderId="1" xfId="0" applyNumberFormat="1" applyFont="1" applyBorder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topLeftCell="A25" zoomScale="150" zoomScaleNormal="150" workbookViewId="0" xr3:uid="{AEA406A1-0E4B-5B11-9CD5-51D6E497D94C}">
      <selection activeCell="H54" sqref="H54"/>
    </sheetView>
  </sheetViews>
  <sheetFormatPr defaultColWidth="8.7109375" defaultRowHeight="12.4"/>
  <cols>
    <col min="1" max="1" width="6.42578125" style="1" customWidth="1"/>
    <col min="2" max="2" width="5.7109375" style="1" customWidth="1"/>
    <col min="3" max="3" width="23.5703125" style="1" customWidth="1"/>
    <col min="4" max="8" width="11.7109375" style="1" customWidth="1"/>
    <col min="9" max="9" width="11.140625" style="1" customWidth="1"/>
    <col min="10" max="10" width="10.5703125" style="1" customWidth="1"/>
    <col min="11" max="11" width="12.140625" style="1" customWidth="1"/>
    <col min="12" max="12" width="9.28515625" style="1" customWidth="1"/>
    <col min="13" max="16384" width="8.7109375" style="1"/>
  </cols>
  <sheetData>
    <row r="1" spans="1:12" ht="14.1">
      <c r="A1" s="29" t="s">
        <v>0</v>
      </c>
      <c r="B1" s="23"/>
      <c r="C1" s="23"/>
      <c r="D1" s="23"/>
      <c r="E1" s="23"/>
      <c r="F1" s="23"/>
      <c r="G1" s="23"/>
      <c r="H1" s="23"/>
      <c r="I1" s="23"/>
    </row>
    <row r="2" spans="1:12">
      <c r="A2" s="2"/>
      <c r="B2" s="2"/>
      <c r="C2" s="2"/>
      <c r="D2" s="2"/>
      <c r="E2" s="2"/>
      <c r="F2" s="2"/>
      <c r="G2" s="2"/>
      <c r="H2" s="2"/>
      <c r="I2" s="2"/>
    </row>
    <row r="3" spans="1:12">
      <c r="A3" s="30" t="s">
        <v>1</v>
      </c>
      <c r="B3" s="31"/>
      <c r="C3" s="31"/>
      <c r="D3" s="31"/>
      <c r="E3" s="31"/>
      <c r="F3" s="31"/>
      <c r="G3" s="31"/>
      <c r="H3" s="31"/>
      <c r="I3" s="31"/>
    </row>
    <row r="4" spans="1:12" ht="12.6" thickBot="1">
      <c r="A4" s="2"/>
      <c r="B4" s="2"/>
      <c r="C4" s="2"/>
      <c r="D4" s="2"/>
      <c r="E4" s="2"/>
      <c r="F4" s="2"/>
      <c r="G4" s="2"/>
      <c r="H4" s="2"/>
      <c r="I4" s="2"/>
    </row>
    <row r="5" spans="1:12" ht="26.45" thickBot="1">
      <c r="A5" s="32"/>
      <c r="B5" s="32"/>
      <c r="C5" s="32"/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</row>
    <row r="6" spans="1:12">
      <c r="A6" s="33" t="s">
        <v>11</v>
      </c>
      <c r="B6" s="33"/>
      <c r="C6" s="33"/>
      <c r="D6" s="33"/>
      <c r="E6" s="33"/>
      <c r="F6" s="33"/>
      <c r="G6" s="33"/>
      <c r="H6" s="33"/>
      <c r="I6" s="33"/>
    </row>
    <row r="7" spans="1:12">
      <c r="A7" s="4" t="s">
        <v>12</v>
      </c>
      <c r="B7" s="4" t="s">
        <v>12</v>
      </c>
      <c r="C7" s="4" t="s">
        <v>13</v>
      </c>
      <c r="D7" s="5">
        <v>0</v>
      </c>
      <c r="E7" s="5">
        <v>17100400</v>
      </c>
      <c r="F7" s="5">
        <f t="shared" ref="F7:F12" si="0">D7+E7</f>
        <v>17100400</v>
      </c>
      <c r="G7" s="5">
        <v>17387175</v>
      </c>
      <c r="H7" s="5">
        <f t="shared" ref="H7:H12" si="1">E7-G7</f>
        <v>-286775</v>
      </c>
      <c r="I7" s="5">
        <f t="shared" ref="I7:I11" si="2">F7-G7</f>
        <v>-286775</v>
      </c>
      <c r="J7" s="5">
        <v>670820</v>
      </c>
      <c r="K7" s="5">
        <f t="shared" ref="K7:K12" si="3">F7+J7</f>
        <v>17771220</v>
      </c>
      <c r="L7" s="5">
        <f t="shared" ref="L7:L12" si="4">(K7-G7)*((K7-G7)&lt;0)</f>
        <v>0</v>
      </c>
    </row>
    <row r="8" spans="1:12">
      <c r="A8" s="4" t="s">
        <v>14</v>
      </c>
      <c r="B8" s="4" t="s">
        <v>14</v>
      </c>
      <c r="C8" s="4" t="s">
        <v>15</v>
      </c>
      <c r="D8" s="5">
        <v>-242548</v>
      </c>
      <c r="E8" s="5">
        <v>8834900</v>
      </c>
      <c r="F8" s="5">
        <f t="shared" si="0"/>
        <v>8592352</v>
      </c>
      <c r="G8" s="5">
        <v>8922800</v>
      </c>
      <c r="H8" s="5">
        <f t="shared" si="1"/>
        <v>-87900</v>
      </c>
      <c r="I8" s="5">
        <f t="shared" si="2"/>
        <v>-330448</v>
      </c>
      <c r="J8" s="5">
        <v>441745</v>
      </c>
      <c r="K8" s="5">
        <f t="shared" si="3"/>
        <v>9034097</v>
      </c>
      <c r="L8" s="5">
        <f t="shared" si="4"/>
        <v>0</v>
      </c>
    </row>
    <row r="9" spans="1:12">
      <c r="A9" s="4" t="s">
        <v>16</v>
      </c>
      <c r="B9" s="4" t="s">
        <v>16</v>
      </c>
      <c r="C9" s="4" t="s">
        <v>17</v>
      </c>
      <c r="D9" s="5">
        <v>-86231</v>
      </c>
      <c r="E9" s="5">
        <v>12234400</v>
      </c>
      <c r="F9" s="5">
        <f t="shared" si="0"/>
        <v>12148169</v>
      </c>
      <c r="G9" s="5">
        <v>11899492</v>
      </c>
      <c r="H9" s="5">
        <f t="shared" si="1"/>
        <v>334908</v>
      </c>
      <c r="I9" s="5">
        <f t="shared" si="2"/>
        <v>248677</v>
      </c>
      <c r="J9" s="5">
        <v>591820</v>
      </c>
      <c r="K9" s="5">
        <f t="shared" si="3"/>
        <v>12739989</v>
      </c>
      <c r="L9" s="5">
        <f t="shared" si="4"/>
        <v>0</v>
      </c>
    </row>
    <row r="10" spans="1:12">
      <c r="A10" s="4" t="s">
        <v>18</v>
      </c>
      <c r="B10" s="4" t="s">
        <v>18</v>
      </c>
      <c r="C10" s="4" t="s">
        <v>19</v>
      </c>
      <c r="D10" s="5">
        <v>-66942</v>
      </c>
      <c r="E10" s="5">
        <v>1195200</v>
      </c>
      <c r="F10" s="5">
        <f t="shared" si="0"/>
        <v>1128258</v>
      </c>
      <c r="G10" s="5">
        <v>1209314</v>
      </c>
      <c r="H10" s="5">
        <f t="shared" si="1"/>
        <v>-14114</v>
      </c>
      <c r="I10" s="5">
        <f t="shared" si="2"/>
        <v>-81056</v>
      </c>
      <c r="J10" s="5">
        <v>85000</v>
      </c>
      <c r="K10" s="5">
        <f t="shared" si="3"/>
        <v>1213258</v>
      </c>
      <c r="L10" s="5">
        <f t="shared" si="4"/>
        <v>0</v>
      </c>
    </row>
    <row r="11" spans="1:12">
      <c r="A11" s="4" t="s">
        <v>20</v>
      </c>
      <c r="B11" s="4" t="s">
        <v>20</v>
      </c>
      <c r="C11" s="4" t="s">
        <v>21</v>
      </c>
      <c r="D11" s="5">
        <v>-44811</v>
      </c>
      <c r="E11" s="5">
        <v>6121000</v>
      </c>
      <c r="F11" s="5">
        <f>D11+E11</f>
        <v>6076189</v>
      </c>
      <c r="G11" s="5">
        <v>6133455</v>
      </c>
      <c r="H11" s="5">
        <f t="shared" si="1"/>
        <v>-12455</v>
      </c>
      <c r="I11" s="5">
        <f t="shared" si="2"/>
        <v>-57266</v>
      </c>
      <c r="J11" s="5">
        <v>306050</v>
      </c>
      <c r="K11" s="5">
        <f t="shared" si="3"/>
        <v>6382239</v>
      </c>
      <c r="L11" s="5">
        <f t="shared" si="4"/>
        <v>0</v>
      </c>
    </row>
    <row r="12" spans="1:12" ht="12.75" customHeight="1">
      <c r="A12" s="4" t="s">
        <v>22</v>
      </c>
      <c r="B12" s="4" t="s">
        <v>23</v>
      </c>
      <c r="C12" s="4" t="s">
        <v>24</v>
      </c>
      <c r="D12" s="5">
        <v>-10442</v>
      </c>
      <c r="E12" s="5">
        <v>865228</v>
      </c>
      <c r="F12" s="5">
        <f t="shared" si="0"/>
        <v>854786</v>
      </c>
      <c r="G12" s="5">
        <v>788250</v>
      </c>
      <c r="H12" s="5">
        <f t="shared" si="1"/>
        <v>76978</v>
      </c>
      <c r="I12" s="5">
        <f>F12-G12</f>
        <v>66536</v>
      </c>
      <c r="J12" s="5">
        <v>21006</v>
      </c>
      <c r="K12" s="5">
        <f t="shared" si="3"/>
        <v>875792</v>
      </c>
      <c r="L12" s="5">
        <f t="shared" si="4"/>
        <v>0</v>
      </c>
    </row>
    <row r="13" spans="1:12" ht="12.75" customHeight="1">
      <c r="A13" s="6"/>
      <c r="B13" s="6"/>
      <c r="C13" s="6" t="s">
        <v>25</v>
      </c>
      <c r="D13" s="7">
        <f t="shared" ref="D13:I13" si="5">SUM(D7:D12)</f>
        <v>-450974</v>
      </c>
      <c r="E13" s="7">
        <f>SUM(E7:E12)</f>
        <v>46351128</v>
      </c>
      <c r="F13" s="7">
        <f t="shared" si="5"/>
        <v>45900154</v>
      </c>
      <c r="G13" s="7">
        <f t="shared" si="5"/>
        <v>46340486</v>
      </c>
      <c r="H13" s="7">
        <f t="shared" si="5"/>
        <v>10642</v>
      </c>
      <c r="I13" s="7">
        <f t="shared" si="5"/>
        <v>-440332</v>
      </c>
      <c r="J13" s="7">
        <f t="shared" ref="J13:K13" si="6">SUM(J7:J12)</f>
        <v>2116441</v>
      </c>
      <c r="K13" s="7">
        <f t="shared" si="6"/>
        <v>48016595</v>
      </c>
      <c r="L13" s="7">
        <f>SUM(L7:L12)</f>
        <v>0</v>
      </c>
    </row>
    <row r="14" spans="1:12">
      <c r="A14" s="33" t="s">
        <v>26</v>
      </c>
      <c r="B14" s="33"/>
      <c r="C14" s="33"/>
      <c r="D14" s="33"/>
      <c r="E14" s="33"/>
      <c r="F14" s="33"/>
      <c r="G14" s="33"/>
      <c r="H14" s="33"/>
      <c r="I14" s="33"/>
    </row>
    <row r="15" spans="1:12">
      <c r="A15" s="4" t="s">
        <v>20</v>
      </c>
      <c r="B15" s="4" t="s">
        <v>20</v>
      </c>
      <c r="C15" s="4" t="s">
        <v>27</v>
      </c>
      <c r="D15" s="5">
        <v>-5206</v>
      </c>
      <c r="E15" s="5">
        <v>1029900</v>
      </c>
      <c r="F15" s="5">
        <f t="shared" ref="F15" si="7">D15+E15</f>
        <v>1024694</v>
      </c>
      <c r="G15" s="5">
        <v>1037600</v>
      </c>
      <c r="H15" s="5">
        <f>E15-G15</f>
        <v>-7700</v>
      </c>
      <c r="I15" s="5">
        <f>F15-G15</f>
        <v>-12906</v>
      </c>
      <c r="J15" s="5">
        <v>51495</v>
      </c>
      <c r="K15" s="5">
        <f>F15+J15</f>
        <v>1076189</v>
      </c>
      <c r="L15" s="5">
        <f>(K15-G15)*((K15-G15)&lt;0)</f>
        <v>0</v>
      </c>
    </row>
    <row r="16" spans="1:12">
      <c r="A16" s="4" t="s">
        <v>28</v>
      </c>
      <c r="B16" s="4" t="s">
        <v>28</v>
      </c>
      <c r="C16" s="4" t="s">
        <v>29</v>
      </c>
      <c r="D16" s="5">
        <v>0</v>
      </c>
      <c r="E16" s="5">
        <v>8467300</v>
      </c>
      <c r="F16" s="5">
        <f>D16+E16</f>
        <v>8467300</v>
      </c>
      <c r="G16" s="5">
        <v>8467300</v>
      </c>
      <c r="H16" s="5">
        <f>E16-G16</f>
        <v>0</v>
      </c>
      <c r="I16" s="5">
        <f>F16-G16</f>
        <v>0</v>
      </c>
      <c r="J16" s="5">
        <v>0</v>
      </c>
      <c r="K16" s="5">
        <f>F16+J16</f>
        <v>8467300</v>
      </c>
      <c r="L16" s="5">
        <f>(K16-G16)*((K16-G16)&lt;0)</f>
        <v>0</v>
      </c>
    </row>
    <row r="17" spans="1:12">
      <c r="A17" s="6"/>
      <c r="B17" s="6"/>
      <c r="C17" s="6" t="s">
        <v>25</v>
      </c>
      <c r="D17" s="7">
        <f t="shared" ref="D17:I17" si="8">SUM(D15:D16)</f>
        <v>-5206</v>
      </c>
      <c r="E17" s="7">
        <f t="shared" si="8"/>
        <v>9497200</v>
      </c>
      <c r="F17" s="7">
        <f t="shared" si="8"/>
        <v>9491994</v>
      </c>
      <c r="G17" s="7">
        <f t="shared" si="8"/>
        <v>9504900</v>
      </c>
      <c r="H17" s="7">
        <f t="shared" si="8"/>
        <v>-7700</v>
      </c>
      <c r="I17" s="7">
        <f t="shared" si="8"/>
        <v>-12906</v>
      </c>
      <c r="J17" s="7">
        <f t="shared" ref="J17:K17" si="9">SUM(J15:J16)</f>
        <v>51495</v>
      </c>
      <c r="K17" s="7">
        <f t="shared" si="9"/>
        <v>9543489</v>
      </c>
      <c r="L17" s="7">
        <f>SUM(L15:L16)</f>
        <v>0</v>
      </c>
    </row>
    <row r="18" spans="1:12">
      <c r="A18" s="28"/>
      <c r="B18" s="28"/>
      <c r="C18" s="28"/>
      <c r="D18" s="28"/>
      <c r="E18" s="28"/>
      <c r="F18" s="28"/>
      <c r="G18" s="28"/>
      <c r="H18" s="28"/>
      <c r="I18" s="28"/>
    </row>
    <row r="19" spans="1:12" ht="12.6" thickBot="1">
      <c r="A19" s="8"/>
      <c r="B19" s="8"/>
      <c r="C19" s="8" t="s">
        <v>30</v>
      </c>
      <c r="D19" s="9">
        <f t="shared" ref="D19:K19" si="10">D13+D17</f>
        <v>-456180</v>
      </c>
      <c r="E19" s="9">
        <f t="shared" si="10"/>
        <v>55848328</v>
      </c>
      <c r="F19" s="9">
        <f t="shared" si="10"/>
        <v>55392148</v>
      </c>
      <c r="G19" s="9">
        <f t="shared" si="10"/>
        <v>55845386</v>
      </c>
      <c r="H19" s="9">
        <f t="shared" si="10"/>
        <v>2942</v>
      </c>
      <c r="I19" s="9">
        <f t="shared" si="10"/>
        <v>-453238</v>
      </c>
      <c r="J19" s="9">
        <f t="shared" si="10"/>
        <v>2167936</v>
      </c>
      <c r="K19" s="9">
        <f t="shared" si="10"/>
        <v>57560084</v>
      </c>
      <c r="L19" s="9">
        <f>L13+L17</f>
        <v>0</v>
      </c>
    </row>
    <row r="22" spans="1:12" ht="14.1">
      <c r="A22" s="22" t="s">
        <v>31</v>
      </c>
      <c r="B22" s="23"/>
      <c r="C22" s="23"/>
      <c r="D22" s="23"/>
      <c r="E22" s="23"/>
      <c r="F22" s="23"/>
      <c r="G22" s="23"/>
      <c r="H22" s="23"/>
      <c r="I22" s="23"/>
      <c r="J22"/>
      <c r="K22"/>
      <c r="L22"/>
    </row>
    <row r="23" spans="1:12">
      <c r="A23" s="10"/>
      <c r="B23" s="10"/>
      <c r="C23" s="10"/>
      <c r="D23" s="10"/>
      <c r="E23" s="10"/>
      <c r="F23" s="10"/>
      <c r="G23" s="10"/>
      <c r="H23" s="10"/>
      <c r="I23" s="10"/>
      <c r="J23"/>
      <c r="K23"/>
      <c r="L23"/>
    </row>
    <row r="24" spans="1:12">
      <c r="A24" s="24" t="s">
        <v>1</v>
      </c>
      <c r="B24" s="25"/>
      <c r="C24" s="25"/>
      <c r="D24" s="25"/>
      <c r="E24" s="25"/>
      <c r="F24" s="25"/>
      <c r="G24" s="25"/>
      <c r="H24" s="25"/>
      <c r="I24" s="25"/>
      <c r="J24"/>
      <c r="K24"/>
      <c r="L24"/>
    </row>
    <row r="25" spans="1:12" ht="12.6" thickBot="1">
      <c r="A25" s="10"/>
      <c r="B25" s="10"/>
      <c r="C25" s="10"/>
      <c r="D25" s="10"/>
      <c r="E25" s="10"/>
      <c r="F25" s="10"/>
      <c r="G25" s="10"/>
      <c r="H25" s="10"/>
      <c r="I25" s="10"/>
      <c r="J25"/>
      <c r="K25"/>
      <c r="L25"/>
    </row>
    <row r="26" spans="1:12" ht="26.45" thickBot="1">
      <c r="A26" s="26"/>
      <c r="B26" s="26"/>
      <c r="C26" s="26"/>
      <c r="D26" s="11" t="s">
        <v>32</v>
      </c>
      <c r="E26" s="3" t="s">
        <v>33</v>
      </c>
      <c r="F26" s="3" t="s">
        <v>34</v>
      </c>
      <c r="G26" s="3" t="s">
        <v>35</v>
      </c>
      <c r="H26" s="3" t="s">
        <v>6</v>
      </c>
      <c r="I26" s="3" t="s">
        <v>7</v>
      </c>
      <c r="J26" s="3" t="s">
        <v>8</v>
      </c>
      <c r="K26" s="3" t="s">
        <v>9</v>
      </c>
      <c r="L26" s="3" t="s">
        <v>10</v>
      </c>
    </row>
    <row r="27" spans="1:12">
      <c r="A27" s="27" t="s">
        <v>11</v>
      </c>
      <c r="B27" s="27"/>
      <c r="C27" s="27"/>
      <c r="D27" s="27"/>
      <c r="E27" s="27"/>
      <c r="F27" s="27"/>
      <c r="G27" s="27"/>
      <c r="H27" s="27"/>
      <c r="I27" s="27"/>
      <c r="J27"/>
      <c r="K27"/>
      <c r="L27"/>
    </row>
    <row r="28" spans="1:12">
      <c r="A28" s="12" t="s">
        <v>12</v>
      </c>
      <c r="B28" s="12" t="s">
        <v>12</v>
      </c>
      <c r="C28" s="12" t="s">
        <v>13</v>
      </c>
      <c r="D28" s="5">
        <f>MIN(I7,0)</f>
        <v>-286775</v>
      </c>
      <c r="E28" s="5">
        <v>25629100</v>
      </c>
      <c r="F28" s="13">
        <f t="shared" ref="F28:F33" si="11">D28+E28</f>
        <v>25342325</v>
      </c>
      <c r="G28" s="5">
        <v>25954900</v>
      </c>
      <c r="H28" s="13">
        <f t="shared" ref="H28:H33" si="12">E28-G28</f>
        <v>-325800</v>
      </c>
      <c r="I28" s="13">
        <f t="shared" ref="I28:I33" si="13">F28-G28</f>
        <v>-612575</v>
      </c>
      <c r="J28" s="5">
        <v>670820</v>
      </c>
      <c r="K28" s="13">
        <f t="shared" ref="K28:K33" si="14">F28+J28</f>
        <v>26013145</v>
      </c>
      <c r="L28" s="13">
        <f t="shared" ref="L28:L33" si="15">(K28-G28)*((K28-G28)&lt;0)</f>
        <v>0</v>
      </c>
    </row>
    <row r="29" spans="1:12">
      <c r="A29" s="12" t="s">
        <v>14</v>
      </c>
      <c r="B29" s="12" t="s">
        <v>14</v>
      </c>
      <c r="C29" s="12" t="s">
        <v>15</v>
      </c>
      <c r="D29" s="5">
        <f t="shared" ref="D29:D32" si="16">MIN(I8,0)</f>
        <v>-330448</v>
      </c>
      <c r="E29" s="5">
        <v>8580400</v>
      </c>
      <c r="F29" s="13">
        <f t="shared" si="11"/>
        <v>8249952</v>
      </c>
      <c r="G29" s="5">
        <v>8570100</v>
      </c>
      <c r="H29" s="13">
        <f t="shared" si="12"/>
        <v>10300</v>
      </c>
      <c r="I29" s="13">
        <f t="shared" si="13"/>
        <v>-320148</v>
      </c>
      <c r="J29" s="5">
        <v>441745</v>
      </c>
      <c r="K29" s="5">
        <f t="shared" si="14"/>
        <v>8691697</v>
      </c>
      <c r="L29" s="5">
        <f t="shared" si="15"/>
        <v>0</v>
      </c>
    </row>
    <row r="30" spans="1:12">
      <c r="A30" s="12" t="s">
        <v>16</v>
      </c>
      <c r="B30" s="12" t="s">
        <v>16</v>
      </c>
      <c r="C30" s="12" t="s">
        <v>17</v>
      </c>
      <c r="D30" s="5">
        <f t="shared" si="16"/>
        <v>0</v>
      </c>
      <c r="E30" s="5">
        <v>13448100</v>
      </c>
      <c r="F30" s="13">
        <f t="shared" si="11"/>
        <v>13448100</v>
      </c>
      <c r="G30" s="5">
        <v>13382000</v>
      </c>
      <c r="H30" s="13">
        <f t="shared" si="12"/>
        <v>66100</v>
      </c>
      <c r="I30" s="13">
        <f t="shared" si="13"/>
        <v>66100</v>
      </c>
      <c r="J30" s="5">
        <v>591820</v>
      </c>
      <c r="K30" s="13">
        <f t="shared" si="14"/>
        <v>14039920</v>
      </c>
      <c r="L30" s="13">
        <f t="shared" si="15"/>
        <v>0</v>
      </c>
    </row>
    <row r="31" spans="1:12">
      <c r="A31" s="12" t="s">
        <v>18</v>
      </c>
      <c r="B31" s="12" t="s">
        <v>18</v>
      </c>
      <c r="C31" s="12" t="s">
        <v>19</v>
      </c>
      <c r="D31" s="5">
        <f t="shared" si="16"/>
        <v>-81056</v>
      </c>
      <c r="E31" s="5">
        <v>1105400</v>
      </c>
      <c r="F31" s="13">
        <f t="shared" si="11"/>
        <v>1024344</v>
      </c>
      <c r="G31" s="5">
        <v>1228200</v>
      </c>
      <c r="H31" s="13">
        <f t="shared" si="12"/>
        <v>-122800</v>
      </c>
      <c r="I31" s="13">
        <f t="shared" si="13"/>
        <v>-203856</v>
      </c>
      <c r="J31" s="5">
        <v>62610</v>
      </c>
      <c r="K31" s="13">
        <f t="shared" si="14"/>
        <v>1086954</v>
      </c>
      <c r="L31" s="13">
        <f t="shared" si="15"/>
        <v>-141246</v>
      </c>
    </row>
    <row r="32" spans="1:12">
      <c r="A32" s="12" t="s">
        <v>20</v>
      </c>
      <c r="B32" s="12" t="s">
        <v>20</v>
      </c>
      <c r="C32" s="12" t="s">
        <v>21</v>
      </c>
      <c r="D32" s="5">
        <f t="shared" si="16"/>
        <v>-57266</v>
      </c>
      <c r="E32" s="5">
        <v>5926000</v>
      </c>
      <c r="F32" s="13">
        <f t="shared" si="11"/>
        <v>5868734</v>
      </c>
      <c r="G32" s="5">
        <v>5992000</v>
      </c>
      <c r="H32" s="13">
        <f t="shared" si="12"/>
        <v>-66000</v>
      </c>
      <c r="I32" s="13">
        <f t="shared" si="13"/>
        <v>-123266</v>
      </c>
      <c r="J32" s="5">
        <v>306050</v>
      </c>
      <c r="K32" s="5">
        <f t="shared" si="14"/>
        <v>6174784</v>
      </c>
      <c r="L32" s="13">
        <f t="shared" si="15"/>
        <v>0</v>
      </c>
    </row>
    <row r="33" spans="1:12" ht="12.75" customHeight="1">
      <c r="A33" s="12" t="s">
        <v>22</v>
      </c>
      <c r="B33" s="12" t="s">
        <v>23</v>
      </c>
      <c r="C33" s="12" t="s">
        <v>24</v>
      </c>
      <c r="D33" s="5">
        <f>MIN(I12)</f>
        <v>66536</v>
      </c>
      <c r="E33" s="5">
        <v>705136</v>
      </c>
      <c r="F33" s="5">
        <f t="shared" si="11"/>
        <v>771672</v>
      </c>
      <c r="G33" s="5">
        <v>772000</v>
      </c>
      <c r="H33" s="5">
        <f t="shared" si="12"/>
        <v>-66864</v>
      </c>
      <c r="I33" s="5">
        <f t="shared" si="13"/>
        <v>-328</v>
      </c>
      <c r="J33" s="5">
        <v>21006</v>
      </c>
      <c r="K33" s="5">
        <f t="shared" si="14"/>
        <v>792678</v>
      </c>
      <c r="L33" s="13">
        <f t="shared" si="15"/>
        <v>0</v>
      </c>
    </row>
    <row r="34" spans="1:12" ht="12.75" customHeight="1">
      <c r="A34" s="14"/>
      <c r="B34" s="14"/>
      <c r="C34" s="14" t="s">
        <v>25</v>
      </c>
      <c r="D34" s="15">
        <f t="shared" ref="D34:I34" si="17">SUM(D28:D33)</f>
        <v>-689009</v>
      </c>
      <c r="E34" s="15">
        <f t="shared" si="17"/>
        <v>55394136</v>
      </c>
      <c r="F34" s="15">
        <f t="shared" si="17"/>
        <v>54705127</v>
      </c>
      <c r="G34" s="15">
        <f t="shared" si="17"/>
        <v>55899200</v>
      </c>
      <c r="H34" s="15">
        <f t="shared" si="17"/>
        <v>-505064</v>
      </c>
      <c r="I34" s="15">
        <f t="shared" si="17"/>
        <v>-1194073</v>
      </c>
      <c r="J34" s="15">
        <f t="shared" ref="J34:K34" si="18">SUM(J28:J33)</f>
        <v>2094051</v>
      </c>
      <c r="K34" s="15">
        <f t="shared" si="18"/>
        <v>56799178</v>
      </c>
      <c r="L34" s="15">
        <f>SUM(L28:L33)</f>
        <v>-141246</v>
      </c>
    </row>
    <row r="35" spans="1:12">
      <c r="A35" s="27" t="s">
        <v>26</v>
      </c>
      <c r="B35" s="27"/>
      <c r="C35" s="27"/>
      <c r="D35" s="27"/>
      <c r="E35" s="27"/>
      <c r="F35" s="27"/>
      <c r="G35" s="27"/>
      <c r="H35" s="27"/>
      <c r="I35" s="27"/>
      <c r="J35"/>
      <c r="K35"/>
      <c r="L35"/>
    </row>
    <row r="36" spans="1:12">
      <c r="A36" s="12" t="s">
        <v>20</v>
      </c>
      <c r="B36" s="12" t="s">
        <v>20</v>
      </c>
      <c r="C36" s="12" t="s">
        <v>27</v>
      </c>
      <c r="D36" s="5">
        <f>MIN(I15,0)</f>
        <v>-12906</v>
      </c>
      <c r="E36" s="5">
        <v>1081900</v>
      </c>
      <c r="F36" s="13">
        <v>1032500</v>
      </c>
      <c r="G36" s="5">
        <v>1055000</v>
      </c>
      <c r="H36" s="13">
        <f>E36-G36</f>
        <v>26900</v>
      </c>
      <c r="I36" s="13">
        <f>F36-G36</f>
        <v>-22500</v>
      </c>
      <c r="J36" s="5">
        <v>51495</v>
      </c>
      <c r="K36" s="13">
        <f>F36+J36</f>
        <v>1083995</v>
      </c>
      <c r="L36" s="13">
        <f>(K36-G36)*((K36-G36)&lt;0)</f>
        <v>0</v>
      </c>
    </row>
    <row r="37" spans="1:12">
      <c r="A37" s="12" t="s">
        <v>28</v>
      </c>
      <c r="B37" s="12" t="s">
        <v>28</v>
      </c>
      <c r="C37" s="12" t="s">
        <v>29</v>
      </c>
      <c r="D37" s="5">
        <f>MIN(I16,0)</f>
        <v>0</v>
      </c>
      <c r="E37" s="5">
        <v>9063100</v>
      </c>
      <c r="F37" s="5">
        <f>D37+E37</f>
        <v>9063100</v>
      </c>
      <c r="G37" s="5">
        <v>9063100</v>
      </c>
      <c r="H37" s="5">
        <f>E37-G37</f>
        <v>0</v>
      </c>
      <c r="I37" s="5">
        <f>F37-G37</f>
        <v>0</v>
      </c>
      <c r="J37" s="5">
        <v>0</v>
      </c>
      <c r="K37" s="13">
        <f>F37+J37</f>
        <v>9063100</v>
      </c>
      <c r="L37" s="13">
        <f>(K37-G37)*((K37-G37)&lt;0)</f>
        <v>0</v>
      </c>
    </row>
    <row r="38" spans="1:12">
      <c r="A38" s="14"/>
      <c r="B38" s="14"/>
      <c r="C38" s="14" t="s">
        <v>25</v>
      </c>
      <c r="D38" s="15">
        <f t="shared" ref="D38:I38" si="19">SUM(D36:D37)</f>
        <v>-12906</v>
      </c>
      <c r="E38" s="15">
        <f t="shared" si="19"/>
        <v>10145000</v>
      </c>
      <c r="F38" s="15">
        <f t="shared" si="19"/>
        <v>10095600</v>
      </c>
      <c r="G38" s="15">
        <f t="shared" si="19"/>
        <v>10118100</v>
      </c>
      <c r="H38" s="15">
        <f t="shared" si="19"/>
        <v>26900</v>
      </c>
      <c r="I38" s="15">
        <f t="shared" si="19"/>
        <v>-22500</v>
      </c>
      <c r="J38" s="15">
        <f t="shared" ref="J38:K38" si="20">SUM(J36:J37)</f>
        <v>51495</v>
      </c>
      <c r="K38" s="15">
        <f t="shared" si="20"/>
        <v>10147095</v>
      </c>
      <c r="L38" s="15">
        <f>SUM(L36:L37)</f>
        <v>0</v>
      </c>
    </row>
    <row r="39" spans="1:12">
      <c r="A39" s="21"/>
      <c r="B39" s="21"/>
      <c r="C39" s="21"/>
      <c r="D39" s="21"/>
      <c r="E39" s="21"/>
      <c r="F39" s="21"/>
      <c r="G39" s="21"/>
      <c r="H39" s="21"/>
      <c r="I39" s="21"/>
      <c r="J39"/>
      <c r="K39"/>
      <c r="L39"/>
    </row>
    <row r="40" spans="1:12" ht="12.6" thickBot="1">
      <c r="A40" s="16"/>
      <c r="B40" s="16"/>
      <c r="C40" s="16" t="s">
        <v>30</v>
      </c>
      <c r="D40" s="17">
        <f t="shared" ref="D40:K40" si="21">D34+D38</f>
        <v>-701915</v>
      </c>
      <c r="E40" s="17">
        <f t="shared" si="21"/>
        <v>65539136</v>
      </c>
      <c r="F40" s="17">
        <f t="shared" si="21"/>
        <v>64800727</v>
      </c>
      <c r="G40" s="17">
        <f t="shared" si="21"/>
        <v>66017300</v>
      </c>
      <c r="H40" s="17">
        <f t="shared" si="21"/>
        <v>-478164</v>
      </c>
      <c r="I40" s="17">
        <f t="shared" si="21"/>
        <v>-1216573</v>
      </c>
      <c r="J40" s="17">
        <f t="shared" si="21"/>
        <v>2145546</v>
      </c>
      <c r="K40" s="17">
        <f t="shared" si="21"/>
        <v>66946273</v>
      </c>
      <c r="L40" s="17">
        <f>L34+L38</f>
        <v>-141246</v>
      </c>
    </row>
    <row r="41" spans="1:12">
      <c r="A41"/>
      <c r="B41"/>
      <c r="C41"/>
      <c r="D41"/>
      <c r="E41"/>
      <c r="F41"/>
      <c r="G41"/>
      <c r="H41"/>
      <c r="I41"/>
      <c r="J41"/>
      <c r="K41"/>
      <c r="L41"/>
    </row>
    <row r="42" spans="1:12">
      <c r="A42"/>
      <c r="B42"/>
      <c r="C42"/>
      <c r="D42"/>
      <c r="E42"/>
      <c r="F42"/>
      <c r="G42"/>
      <c r="H42"/>
      <c r="I42"/>
      <c r="J42"/>
      <c r="K42"/>
      <c r="L42"/>
    </row>
    <row r="43" spans="1:12" ht="14.1">
      <c r="A43" s="22" t="s">
        <v>36</v>
      </c>
      <c r="B43" s="23"/>
      <c r="C43" s="23"/>
      <c r="D43" s="23"/>
      <c r="E43" s="23"/>
      <c r="F43" s="23"/>
      <c r="G43" s="23"/>
      <c r="H43" s="23"/>
      <c r="I43" s="23"/>
      <c r="J43"/>
      <c r="K43"/>
      <c r="L43"/>
    </row>
    <row r="44" spans="1:12">
      <c r="A44" s="10"/>
      <c r="B44" s="10"/>
      <c r="C44" s="10"/>
      <c r="D44" s="10"/>
      <c r="E44" s="10"/>
      <c r="F44" s="10"/>
      <c r="G44" s="10"/>
      <c r="H44" s="10"/>
      <c r="I44" s="10"/>
      <c r="J44"/>
      <c r="K44"/>
      <c r="L44"/>
    </row>
    <row r="45" spans="1:12">
      <c r="A45" s="24" t="s">
        <v>1</v>
      </c>
      <c r="B45" s="25"/>
      <c r="C45" s="25"/>
      <c r="D45" s="25"/>
      <c r="E45" s="25"/>
      <c r="F45" s="25"/>
      <c r="G45" s="25"/>
      <c r="H45" s="25"/>
      <c r="I45" s="25"/>
      <c r="J45"/>
      <c r="K45"/>
      <c r="L45"/>
    </row>
    <row r="46" spans="1:12" ht="12.6" thickBot="1">
      <c r="A46" s="10"/>
      <c r="B46" s="10"/>
      <c r="C46" s="10"/>
      <c r="D46" s="10"/>
      <c r="E46" s="10"/>
      <c r="F46" s="10"/>
      <c r="G46" s="10"/>
      <c r="H46" s="10"/>
      <c r="I46" s="10"/>
      <c r="J46"/>
      <c r="K46"/>
      <c r="L46"/>
    </row>
    <row r="47" spans="1:12" ht="26.45" thickBot="1">
      <c r="A47" s="26"/>
      <c r="B47" s="26"/>
      <c r="C47" s="26"/>
      <c r="D47" s="11" t="s">
        <v>37</v>
      </c>
      <c r="E47" s="3" t="s">
        <v>38</v>
      </c>
      <c r="F47" s="3" t="s">
        <v>39</v>
      </c>
      <c r="G47" s="3" t="s">
        <v>40</v>
      </c>
      <c r="H47" s="3" t="s">
        <v>6</v>
      </c>
      <c r="I47" s="3" t="s">
        <v>7</v>
      </c>
      <c r="J47"/>
      <c r="K47"/>
      <c r="L47"/>
    </row>
    <row r="48" spans="1:12">
      <c r="A48" s="27" t="s">
        <v>11</v>
      </c>
      <c r="B48" s="27"/>
      <c r="C48" s="27"/>
      <c r="D48" s="27"/>
      <c r="E48" s="27"/>
      <c r="F48" s="27"/>
      <c r="G48" s="27"/>
      <c r="H48" s="27"/>
      <c r="I48" s="27"/>
      <c r="J48"/>
      <c r="K48"/>
      <c r="L48"/>
    </row>
    <row r="49" spans="1:12">
      <c r="A49" s="12" t="s">
        <v>12</v>
      </c>
      <c r="B49" s="12" t="s">
        <v>12</v>
      </c>
      <c r="C49" s="12" t="s">
        <v>13</v>
      </c>
      <c r="D49" s="5">
        <f t="shared" ref="D49:D54" si="22">MIN(I28,0)*(L28=0)</f>
        <v>-612575</v>
      </c>
      <c r="E49" s="5">
        <f>G49-D49</f>
        <v>30088375</v>
      </c>
      <c r="F49" s="13">
        <f t="shared" ref="F49:F54" si="23">D49+E49</f>
        <v>29475800</v>
      </c>
      <c r="G49" s="5">
        <v>29475800</v>
      </c>
      <c r="H49" s="13">
        <f t="shared" ref="H49:H54" si="24">E49-G49</f>
        <v>612575</v>
      </c>
      <c r="I49" s="13">
        <f t="shared" ref="I49:I54" si="25">F49-G49</f>
        <v>0</v>
      </c>
      <c r="J49"/>
      <c r="K49"/>
      <c r="L49" s="18"/>
    </row>
    <row r="50" spans="1:12">
      <c r="A50" s="12" t="s">
        <v>14</v>
      </c>
      <c r="B50" s="12" t="s">
        <v>14</v>
      </c>
      <c r="C50" s="12" t="s">
        <v>15</v>
      </c>
      <c r="D50" s="5">
        <f t="shared" si="22"/>
        <v>-320148</v>
      </c>
      <c r="E50" s="5">
        <f t="shared" ref="E50:E53" si="26">G50-D50</f>
        <v>8437848</v>
      </c>
      <c r="F50" s="13">
        <f t="shared" si="23"/>
        <v>8117700</v>
      </c>
      <c r="G50" s="5">
        <v>8117700</v>
      </c>
      <c r="H50" s="13">
        <f t="shared" si="24"/>
        <v>320148</v>
      </c>
      <c r="I50" s="13">
        <f t="shared" si="25"/>
        <v>0</v>
      </c>
      <c r="J50"/>
      <c r="K50"/>
      <c r="L50" s="18"/>
    </row>
    <row r="51" spans="1:12">
      <c r="A51" s="12" t="s">
        <v>16</v>
      </c>
      <c r="B51" s="12" t="s">
        <v>16</v>
      </c>
      <c r="C51" s="12" t="s">
        <v>17</v>
      </c>
      <c r="D51" s="5">
        <f t="shared" si="22"/>
        <v>0</v>
      </c>
      <c r="E51" s="5">
        <f t="shared" si="26"/>
        <v>13776300</v>
      </c>
      <c r="F51" s="13">
        <f t="shared" si="23"/>
        <v>13776300</v>
      </c>
      <c r="G51" s="5">
        <v>13776300</v>
      </c>
      <c r="H51" s="13">
        <f t="shared" si="24"/>
        <v>0</v>
      </c>
      <c r="I51" s="13">
        <f t="shared" si="25"/>
        <v>0</v>
      </c>
      <c r="J51"/>
      <c r="K51"/>
      <c r="L51" s="18"/>
    </row>
    <row r="52" spans="1:12">
      <c r="A52" s="12" t="s">
        <v>18</v>
      </c>
      <c r="B52" s="12" t="s">
        <v>18</v>
      </c>
      <c r="C52" s="12" t="s">
        <v>19</v>
      </c>
      <c r="D52" s="5">
        <f t="shared" si="22"/>
        <v>0</v>
      </c>
      <c r="E52" s="5">
        <f t="shared" si="26"/>
        <v>1304000</v>
      </c>
      <c r="F52" s="13">
        <f t="shared" si="23"/>
        <v>1304000</v>
      </c>
      <c r="G52" s="5">
        <v>1304000</v>
      </c>
      <c r="H52" s="13">
        <f t="shared" si="24"/>
        <v>0</v>
      </c>
      <c r="I52" s="13">
        <f t="shared" si="25"/>
        <v>0</v>
      </c>
      <c r="J52"/>
      <c r="K52"/>
      <c r="L52" s="18"/>
    </row>
    <row r="53" spans="1:12">
      <c r="A53" s="12" t="s">
        <v>20</v>
      </c>
      <c r="B53" s="12" t="s">
        <v>20</v>
      </c>
      <c r="C53" s="12" t="s">
        <v>21</v>
      </c>
      <c r="D53" s="5">
        <f t="shared" si="22"/>
        <v>-123266</v>
      </c>
      <c r="E53" s="5">
        <f t="shared" si="26"/>
        <v>6155266</v>
      </c>
      <c r="F53" s="13">
        <f t="shared" si="23"/>
        <v>6032000</v>
      </c>
      <c r="G53" s="5">
        <v>6032000</v>
      </c>
      <c r="H53" s="13">
        <f t="shared" si="24"/>
        <v>123266</v>
      </c>
      <c r="I53" s="13">
        <f t="shared" si="25"/>
        <v>0</v>
      </c>
      <c r="J53"/>
      <c r="K53"/>
      <c r="L53" s="18"/>
    </row>
    <row r="54" spans="1:12" ht="12.75">
      <c r="A54" s="12" t="s">
        <v>22</v>
      </c>
      <c r="B54" s="12" t="s">
        <v>23</v>
      </c>
      <c r="C54" s="12" t="s">
        <v>24</v>
      </c>
      <c r="D54" s="5">
        <f t="shared" si="22"/>
        <v>-328</v>
      </c>
      <c r="E54" s="5">
        <v>716690</v>
      </c>
      <c r="F54" s="5">
        <f t="shared" si="23"/>
        <v>716362</v>
      </c>
      <c r="G54" s="5">
        <v>716690</v>
      </c>
      <c r="H54" s="5">
        <f t="shared" si="24"/>
        <v>0</v>
      </c>
      <c r="I54" s="5">
        <f t="shared" si="25"/>
        <v>-328</v>
      </c>
      <c r="J54"/>
      <c r="K54"/>
      <c r="L54" s="19"/>
    </row>
    <row r="55" spans="1:12">
      <c r="A55" s="14"/>
      <c r="B55" s="14"/>
      <c r="C55" s="14" t="s">
        <v>25</v>
      </c>
      <c r="D55" s="15">
        <f t="shared" ref="D55:I55" si="27">SUM(D49:D54)</f>
        <v>-1056317</v>
      </c>
      <c r="E55" s="15">
        <f t="shared" si="27"/>
        <v>60478479</v>
      </c>
      <c r="F55" s="15">
        <f t="shared" si="27"/>
        <v>59422162</v>
      </c>
      <c r="G55" s="15">
        <f t="shared" si="27"/>
        <v>59422490</v>
      </c>
      <c r="H55" s="15">
        <f t="shared" si="27"/>
        <v>1055989</v>
      </c>
      <c r="I55" s="15">
        <f t="shared" si="27"/>
        <v>-328</v>
      </c>
      <c r="J55"/>
      <c r="K55"/>
      <c r="L55" s="20"/>
    </row>
    <row r="56" spans="1:12">
      <c r="A56" s="27" t="s">
        <v>26</v>
      </c>
      <c r="B56" s="27"/>
      <c r="C56" s="27"/>
      <c r="D56" s="27"/>
      <c r="E56" s="27"/>
      <c r="F56" s="27"/>
      <c r="G56" s="27"/>
      <c r="H56" s="27"/>
      <c r="I56" s="27"/>
      <c r="J56"/>
      <c r="K56"/>
      <c r="L56"/>
    </row>
    <row r="57" spans="1:12">
      <c r="A57" s="12" t="s">
        <v>20</v>
      </c>
      <c r="B57" s="12" t="s">
        <v>20</v>
      </c>
      <c r="C57" s="12" t="s">
        <v>27</v>
      </c>
      <c r="D57" s="5">
        <f>MIN(I36,0)*(L36=0)</f>
        <v>-22500</v>
      </c>
      <c r="E57" s="5">
        <f t="shared" ref="E57" si="28">G57-D57</f>
        <v>1091600</v>
      </c>
      <c r="F57" s="13">
        <f>D57+E57</f>
        <v>1069100</v>
      </c>
      <c r="G57" s="5">
        <v>1069100</v>
      </c>
      <c r="H57" s="13">
        <f>E57-G57</f>
        <v>22500</v>
      </c>
      <c r="I57" s="13">
        <f>F57-G57</f>
        <v>0</v>
      </c>
      <c r="J57"/>
      <c r="K57"/>
      <c r="L57" s="18"/>
    </row>
    <row r="58" spans="1:12">
      <c r="A58" s="12" t="s">
        <v>28</v>
      </c>
      <c r="B58" s="12" t="s">
        <v>28</v>
      </c>
      <c r="C58" s="12" t="s">
        <v>29</v>
      </c>
      <c r="D58" s="5">
        <f>MIN(I37,0)*(L37=0)</f>
        <v>0</v>
      </c>
      <c r="E58" s="5">
        <v>8933900</v>
      </c>
      <c r="F58" s="5">
        <v>8933900</v>
      </c>
      <c r="G58" s="5">
        <v>8933900</v>
      </c>
      <c r="H58" s="13">
        <f>E58-G58</f>
        <v>0</v>
      </c>
      <c r="I58" s="13">
        <f>F58-G58</f>
        <v>0</v>
      </c>
      <c r="J58"/>
      <c r="K58"/>
      <c r="L58" s="18"/>
    </row>
    <row r="59" spans="1:12">
      <c r="A59" s="14"/>
      <c r="B59" s="14"/>
      <c r="C59" s="14" t="s">
        <v>25</v>
      </c>
      <c r="D59" s="15">
        <f t="shared" ref="D59:I59" si="29">SUM(D57:D58)</f>
        <v>-22500</v>
      </c>
      <c r="E59" s="15">
        <f t="shared" si="29"/>
        <v>10025500</v>
      </c>
      <c r="F59" s="15">
        <f t="shared" si="29"/>
        <v>10003000</v>
      </c>
      <c r="G59" s="15">
        <f t="shared" si="29"/>
        <v>10003000</v>
      </c>
      <c r="H59" s="15">
        <f t="shared" si="29"/>
        <v>22500</v>
      </c>
      <c r="I59" s="15">
        <f t="shared" si="29"/>
        <v>0</v>
      </c>
      <c r="J59"/>
      <c r="K59"/>
      <c r="L59" s="20"/>
    </row>
    <row r="60" spans="1:12">
      <c r="A60" s="21"/>
      <c r="B60" s="21"/>
      <c r="C60" s="21"/>
      <c r="D60" s="21"/>
      <c r="E60" s="21"/>
      <c r="F60" s="21"/>
      <c r="G60" s="21"/>
      <c r="H60" s="21"/>
      <c r="I60" s="21"/>
      <c r="J60"/>
      <c r="K60"/>
      <c r="L60"/>
    </row>
    <row r="61" spans="1:12" ht="12.6" thickBot="1">
      <c r="A61" s="16"/>
      <c r="B61" s="16"/>
      <c r="C61" s="16" t="s">
        <v>30</v>
      </c>
      <c r="D61" s="17">
        <f t="shared" ref="D61:I61" si="30">D55+D59</f>
        <v>-1078817</v>
      </c>
      <c r="E61" s="17">
        <f t="shared" si="30"/>
        <v>70503979</v>
      </c>
      <c r="F61" s="17">
        <f t="shared" si="30"/>
        <v>69425162</v>
      </c>
      <c r="G61" s="17">
        <f t="shared" si="30"/>
        <v>69425490</v>
      </c>
      <c r="H61" s="17">
        <f t="shared" si="30"/>
        <v>1078489</v>
      </c>
      <c r="I61" s="17">
        <f t="shared" si="30"/>
        <v>-328</v>
      </c>
      <c r="J61"/>
      <c r="K61"/>
      <c r="L61" s="20"/>
    </row>
  </sheetData>
  <mergeCells count="18">
    <mergeCell ref="A60:I60"/>
    <mergeCell ref="A43:I43"/>
    <mergeCell ref="A45:I45"/>
    <mergeCell ref="A47:C47"/>
    <mergeCell ref="A48:I48"/>
    <mergeCell ref="A56:I56"/>
    <mergeCell ref="A18:I18"/>
    <mergeCell ref="A1:I1"/>
    <mergeCell ref="A3:I3"/>
    <mergeCell ref="A5:C5"/>
    <mergeCell ref="A6:I6"/>
    <mergeCell ref="A14:I14"/>
    <mergeCell ref="A39:I39"/>
    <mergeCell ref="A22:I22"/>
    <mergeCell ref="A24:I24"/>
    <mergeCell ref="A26:C26"/>
    <mergeCell ref="A27:I27"/>
    <mergeCell ref="A35:I35"/>
  </mergeCells>
  <phoneticPr fontId="1" type="noConversion"/>
  <pageMargins left="0.78740157480314965" right="0.68" top="0.87" bottom="0.78740157480314965" header="0.51181102362204722" footer="0.51181102362204722"/>
  <pageSetup paperSize="9" scale="90" orientation="landscape" r:id="rId1"/>
  <headerFooter scaleWithDoc="0" alignWithMargins="0">
    <oddFooter>&amp;C&amp;P (&amp;N)&amp;R&amp;KFF0000 &amp;K000000Bilaga 1 till Budgetunderlag&amp;KFF0000 &amp;K0000002022-02-17, VER 2022-37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4JXXJJFS64ZS-957833390-533</_dlc_DocId>
    <_dlc_DocIdUrl xmlns="465edb57-3a11-4ff8-9c43-7dc2da403828">
      <Url>https://sp.pensionsmyndigheten.se/ovr/ANSLAG/_layouts/15/DocIdRedir.aspx?ID=4JXXJJFS64ZS-957833390-533</Url>
      <Description>4JXXJJFS64ZS-957833390-533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22304C-A22E-47F5-8E4B-B2D6848623CC}"/>
</file>

<file path=customXml/itemProps2.xml><?xml version="1.0" encoding="utf-8"?>
<ds:datastoreItem xmlns:ds="http://schemas.openxmlformats.org/officeDocument/2006/customXml" ds:itemID="{301C5D6B-AE9E-400C-85D7-F1A53858429A}"/>
</file>

<file path=customXml/itemProps3.xml><?xml version="1.0" encoding="utf-8"?>
<ds:datastoreItem xmlns:ds="http://schemas.openxmlformats.org/officeDocument/2006/customXml" ds:itemID="{D7E65243-AEAD-4B3E-BA0D-DD2A312F284B}"/>
</file>

<file path=customXml/itemProps4.xml><?xml version="1.0" encoding="utf-8"?>
<ds:datastoreItem xmlns:ds="http://schemas.openxmlformats.org/officeDocument/2006/customXml" ds:itemID="{099B5320-3E90-4794-A4D4-246CD6F013E5}"/>
</file>

<file path=customXml/itemProps5.xml><?xml version="1.0" encoding="utf-8"?>
<ds:datastoreItem xmlns:ds="http://schemas.openxmlformats.org/officeDocument/2006/customXml" ds:itemID="{41D34EDA-6EC6-471E-8D88-D85BF92777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SFA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Johan Söderberg</cp:lastModifiedBy>
  <cp:revision/>
  <dcterms:created xsi:type="dcterms:W3CDTF">2009-10-28T11:41:28Z</dcterms:created>
  <dcterms:modified xsi:type="dcterms:W3CDTF">2023-02-06T09:28:56Z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666b3a4b-7f35-4712-b33d-f973207d8930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