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.pensionsmyndigheten.se/ovr/ANSLAG/Delade dokument/Anslagsprognoser rapport/2025/Oktoberprognos/"/>
    </mc:Choice>
  </mc:AlternateContent>
  <xr:revisionPtr revIDLastSave="0" documentId="13_ncr:1_{E3EB2CD7-CF52-4119-8B80-62E589179A16}" xr6:coauthVersionLast="47" xr6:coauthVersionMax="47" xr10:uidLastSave="{00000000-0000-0000-0000-000000000000}"/>
  <bookViews>
    <workbookView xWindow="-34410" yWindow="2370" windowWidth="28800" windowHeight="15225" xr2:uid="{00000000-000D-0000-FFFF-FFFF00000000}"/>
  </bookViews>
  <sheets>
    <sheet name="bilaga 1" sheetId="1" r:id="rId1"/>
  </sheets>
  <externalReferences>
    <externalReference r:id="rId2"/>
  </externalReferences>
  <definedNames>
    <definedName name="_AMO_ContentDefinition_372561956" hidden="1">"'Partitions:7'"</definedName>
    <definedName name="_AMO_ContentDefinition_372561956.0" hidden="1">"'&lt;ContentDefinition name=""Sammanfattningstabell"" rsid=""372561956"" type=""StoredProcess"" format=""HTML"" imgfmt=""ACTIVEX"" created=""10/28/2009 12:42:25"" modifed=""10/28/2009 12:42:25"" user=""Ulla Östman Krantz"" apply=""False"" thread=""BACKG'"</definedName>
    <definedName name="_AMO_ContentDefinition_372561956.1" hidden="1">"'ROUND"" css=""N:\HK\FU\AVDGEM\Prognoser\ISP\Prognosdokument.css"" range=""Sammanfattningstabell_2"" auto=""False"" rdc=""False"" mig=""False"" xTime=""00:00:13.4688362"" rTime=""00:00:01.5312598"" bgnew=""False"" nFmt=""False"" grphSet=""False"" i'"</definedName>
    <definedName name="_AMO_ContentDefinition_372561956.2" hidden="1">"'mgY=""0"" imgX=""0""&gt;_x000D_
  &lt;files&gt;\\ads.sfa.se\data\hemkataloger2\g41hemkataloger\41000303\Mina dokument\My SAS Files\Add-In for Microsoft Office\_SOA_Sammanfattningstabell_36\Sammanfattningstabell.html&lt;/files&gt;_x000D_
  &lt;param n=""DisplayName"" v=""Sammanfatt'"</definedName>
    <definedName name="_AMO_ContentDefinition_372561956.3" hidden="1">"'ningstabell""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v=""progno'"</definedName>
    <definedName name="_AMO_ContentDefinition_372561956.4" hidden="1">"'sversion::VL|S"" /&gt;_x000D_
  &lt;param n=""UIParameter_2"" v=""hierarkidatum::"" /&gt;_x000D_
  &lt;param n=""UIParameter_3"" v=""skriv_ingaende_data::NEJ"" /&gt;_x000D_
  &lt;param n=""UIParameter_4"" v=""rapporttyp::sammanfattning_t_pluss1_q3"" /&gt;_x000D_
  &lt;param n=""UIParameters"" v=""'"</definedName>
    <definedName name="_AMO_ContentDefinition_372561956.5" hidden="1">"'5"" /&gt;_x000D_
  &lt;param n=""StoredProcessID"" v=""A5H9PEQK.B7000KUA"" /&gt;_x000D_
  &lt;param n=""StoredProcessPath"" v=""BIP Tree/ISP/System/Sammanfattningstabell"" /&gt;_x000D_
  &lt;param n=""RepositoryName"" v=""Foundation"" /&gt;_x000D_
  &lt;param n=""ClassName"" v=""SAS.OfficeAddin.St'"</definedName>
    <definedName name="_AMO_ContentDefinition_372561956.6" hidden="1">"'oredProcess"" /&gt;_x000D_
&lt;/ContentDefinition&gt;'"</definedName>
    <definedName name="_AMO_ContentDefinition_873217328" hidden="1">"'Partitions:7'"</definedName>
    <definedName name="_AMO_ContentDefinition_873217328.0" hidden="1">"'&lt;ContentDefinition name=""Sammanfattningstabell"" rsid=""873217328"" type=""StoredProcess"" format=""HTML"" imgfmt=""ACTIVEX"" created=""10/28/2009 12:41:27"" modifed=""10/28/2009 12:41:27"" user=""Ulla Östman Krantz"" apply=""False"" thread=""BACKG'"</definedName>
    <definedName name="_AMO_ContentDefinition_873217328.1" hidden="1">"'ROUND"" css=""N:\HK\FU\AVDGEM\Prognoser\ISP\Prognosdokument.css"" range=""Sammanfattningstabell"" auto=""False"" rdc=""False"" mig=""False"" xTime=""00:00:21.5626380"" rTime=""00:00:01.8437618"" bgnew=""False"" nFmt=""False"" grphSet=""False"" img'"</definedName>
    <definedName name="_AMO_ContentDefinition_873217328.2" hidden="1">"'Y=""0"" imgX=""0""&gt;_x000D_
  &lt;files&gt;\\ads.sfa.se\data\hemkataloger2\g41hemkataloger\41000303\Mina dokument\My SAS Files\Add-In for Microsoft Office\_SOA_Sammanfattningstabell_35\Sammanfattningstabell.html&lt;/files&gt;_x000D_
  &lt;param n=""DisplayName"" v=""Sammanfattni'"</definedName>
    <definedName name="_AMO_ContentDefinition_873217328.3" hidden="1">"'ngstabell"" /&gt;_x000D_
  &lt;param n=""ServerName"" v=""SASMain"" /&gt;_x000D_
  &lt;param n=""ResultsOnServer"" v=""False"" /&gt;_x000D_
  &lt;param n=""AMO_Version"" v=""2.1"" /&gt;_x000D_
  &lt;param n=""UIParameter_0"" v=""prognosperiod::200910"" /&gt;_x000D_
  &lt;param n=""UIParameter_1"" v=""prognosv'"</definedName>
    <definedName name="_AMO_ContentDefinition_873217328.4" hidden="1">"'ersion::VL|S"" /&gt;_x000D_
  &lt;param n=""UIParameter_2"" v=""hierarkidatum::"" /&gt;_x000D_
  &lt;param n=""UIParameter_3"" v=""skriv_ingaende_data::NEJ"" /&gt;_x000D_
  &lt;param n=""UIParameter_4"" v=""rapporttyp::sammanfattning_t"" /&gt;_x000D_
  &lt;param n=""UIParameters"" v=""5"" /&gt;_x000D_
  &lt;p'"</definedName>
    <definedName name="_AMO_ContentDefinition_873217328.5" hidden="1">"'aram n=""StoredProcessID"" v=""A5H9PEQK.B7000KUA"" /&gt;_x000D_
  &lt;param n=""StoredProcessPath"" v=""BIP Tree/ISP/System/Sammanfattningstabell"" /&gt;_x000D_
  &lt;param n=""RepositoryName"" v=""Foundation"" /&gt;_x000D_
  &lt;param n=""ClassName"" v=""SAS.OfficeAddin.StoredProcess""'"</definedName>
    <definedName name="_AMO_ContentDefinition_873217328.6" hidden="1">"' /&gt;_x000D_
&lt;/ContentDefinition&gt;'"</definedName>
    <definedName name="_AMO_ContentLocation_372561956_HtmlCsvResults_" hidden="1">"'&lt;ContentLocation path="""" rsid=""372561956"" tag=""HtmlCsvResults"" fid=""0"" /&gt;'"</definedName>
    <definedName name="_AMO_ContentLocation_873217328_HtmlCsvResults_" hidden="1">"'&lt;ContentLocation path="""" rsid=""873217328"" tag=""HtmlCsvResults"" fid=""0"" /&gt;'"</definedName>
    <definedName name="_AMO_SingleObject_372561956_HtmlCsvResults_" hidden="1">#REF!</definedName>
    <definedName name="_AMO_SingleObject_873217328_HtmlCsvResults_" hidden="1">'bilaga 1'!#REF!</definedName>
    <definedName name="_AMO_XmlVersion" hidden="1">"'1'"</definedName>
    <definedName name="Sammanfattningstabell">'bilaga 1'!#REF!</definedName>
    <definedName name="Sammanfattningstabell_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H36" i="1"/>
  <c r="G34" i="1"/>
  <c r="E34" i="1"/>
  <c r="H33" i="1"/>
  <c r="H32" i="1"/>
  <c r="F32" i="1"/>
  <c r="I32" i="1" s="1"/>
  <c r="D32" i="1"/>
  <c r="H31" i="1"/>
  <c r="H30" i="1"/>
  <c r="H29" i="1"/>
  <c r="F29" i="1"/>
  <c r="I29" i="1" s="1"/>
  <c r="D29" i="1"/>
  <c r="H28" i="1"/>
  <c r="D28" i="1"/>
  <c r="F28" i="1" s="1"/>
  <c r="H34" i="1" l="1"/>
  <c r="I28" i="1"/>
  <c r="F13" i="1" l="1"/>
  <c r="J18" i="1"/>
  <c r="J14" i="1"/>
  <c r="F9" i="1"/>
  <c r="K9" i="1" s="1"/>
  <c r="L9" i="1" s="1"/>
  <c r="G18" i="1"/>
  <c r="E18" i="1"/>
  <c r="H17" i="1"/>
  <c r="H16" i="1"/>
  <c r="H18" i="1" s="1"/>
  <c r="G14" i="1"/>
  <c r="E14" i="1"/>
  <c r="H13" i="1"/>
  <c r="H12" i="1"/>
  <c r="H11" i="1"/>
  <c r="H9" i="1"/>
  <c r="H10" i="1"/>
  <c r="H8" i="1"/>
  <c r="F17" i="1"/>
  <c r="K17" i="1" s="1"/>
  <c r="L17" i="1" s="1"/>
  <c r="F10" i="1"/>
  <c r="F12" i="1"/>
  <c r="F11" i="1"/>
  <c r="F8" i="1"/>
  <c r="I8" i="1" s="1"/>
  <c r="K8" i="1"/>
  <c r="L8" i="1" s="1"/>
  <c r="D18" i="1"/>
  <c r="I17" i="1" l="1"/>
  <c r="J20" i="1"/>
  <c r="E20" i="1"/>
  <c r="G20" i="1"/>
  <c r="F16" i="1"/>
  <c r="H14" i="1"/>
  <c r="H20" i="1" s="1"/>
  <c r="I11" i="1"/>
  <c r="D31" i="1" s="1"/>
  <c r="K11" i="1"/>
  <c r="L11" i="1" s="1"/>
  <c r="I9" i="1"/>
  <c r="K10" i="1"/>
  <c r="L10" i="1" s="1"/>
  <c r="I10" i="1"/>
  <c r="D30" i="1" s="1"/>
  <c r="F30" i="1" s="1"/>
  <c r="I30" i="1" s="1"/>
  <c r="I13" i="1"/>
  <c r="F33" i="1" s="1"/>
  <c r="I33" i="1" s="1"/>
  <c r="K13" i="1"/>
  <c r="L13" i="1" s="1"/>
  <c r="D14" i="1"/>
  <c r="D20" i="1" s="1"/>
  <c r="F14" i="1"/>
  <c r="K12" i="1"/>
  <c r="I12" i="1"/>
  <c r="F31" i="1" l="1"/>
  <c r="F34" i="1" s="1"/>
  <c r="D34" i="1"/>
  <c r="K16" i="1"/>
  <c r="F18" i="1"/>
  <c r="F20" i="1" s="1"/>
  <c r="I16" i="1"/>
  <c r="D36" i="1" s="1"/>
  <c r="I14" i="1"/>
  <c r="K14" i="1"/>
  <c r="L12" i="1"/>
  <c r="F36" i="1" l="1"/>
  <c r="D38" i="1"/>
  <c r="D40" i="1"/>
  <c r="I31" i="1"/>
  <c r="I34" i="1" s="1"/>
  <c r="I18" i="1"/>
  <c r="I20" i="1" s="1"/>
  <c r="L16" i="1"/>
  <c r="L18" i="1" s="1"/>
  <c r="K18" i="1"/>
  <c r="K20" i="1" s="1"/>
  <c r="L14" i="1"/>
  <c r="I36" i="1" l="1"/>
  <c r="L20" i="1"/>
  <c r="E37" i="1" l="1"/>
  <c r="F37" i="1" l="1"/>
  <c r="E38" i="1"/>
  <c r="E40" i="1" s="1"/>
  <c r="G37" i="1" l="1"/>
  <c r="I37" i="1"/>
  <c r="I38" i="1" s="1"/>
  <c r="I40" i="1" s="1"/>
  <c r="F38" i="1"/>
  <c r="F40" i="1" s="1"/>
  <c r="G38" i="1" l="1"/>
  <c r="G40" i="1" s="1"/>
  <c r="H37" i="1"/>
  <c r="H38" i="1" s="1"/>
  <c r="H40" i="1" s="1"/>
</calcChain>
</file>

<file path=xl/sharedStrings.xml><?xml version="1.0" encoding="utf-8"?>
<sst xmlns="http://schemas.openxmlformats.org/spreadsheetml/2006/main" count="77" uniqueCount="36">
  <si>
    <t>Belopp anges i 1000-tals kronor</t>
  </si>
  <si>
    <t>Årets över-/underskridande</t>
  </si>
  <si>
    <t>Avvikelse från tilldelade medel</t>
  </si>
  <si>
    <t>Högsta anslagskredit</t>
  </si>
  <si>
    <t>Tillgängliga medel</t>
  </si>
  <si>
    <t>Överskridande av anslagskredit</t>
  </si>
  <si>
    <t>Utgiftsområde 11 Ekonomisk trygghet vid ålderdom</t>
  </si>
  <si>
    <t>1:1</t>
  </si>
  <si>
    <t>Garantipension till ålderspension</t>
  </si>
  <si>
    <t>1:2</t>
  </si>
  <si>
    <t>Efterlevandepensioner till vuxna</t>
  </si>
  <si>
    <t>1:3</t>
  </si>
  <si>
    <t>Bostadstillägg till pensionärer</t>
  </si>
  <si>
    <t>1:4</t>
  </si>
  <si>
    <t>Äldreförsörjningsstöd</t>
  </si>
  <si>
    <t>1:5</t>
  </si>
  <si>
    <t>Inkomstpensionstillägg</t>
  </si>
  <si>
    <t>2:1</t>
  </si>
  <si>
    <t>2:1.1</t>
  </si>
  <si>
    <t>Pensionsmyndigheten</t>
  </si>
  <si>
    <t>Summa:</t>
  </si>
  <si>
    <t>Utgiftsområde 12 Ekonomisk trygghet för familjer och barn</t>
  </si>
  <si>
    <t xml:space="preserve">Barnpension och efterlevandestöd </t>
  </si>
  <si>
    <t>1:7</t>
  </si>
  <si>
    <t>Pensionsrätt för barnår</t>
  </si>
  <si>
    <t>Totalt:</t>
  </si>
  <si>
    <t>Sammanfattande tabell över anslagsuppföljningen inom Pensionsmyndighetens ansvarsområde 2025</t>
  </si>
  <si>
    <t>Ingående överföringsbelopp från 2024</t>
  </si>
  <si>
    <t>Anslag år 2025</t>
  </si>
  <si>
    <t>Tilldelade medel 2025</t>
  </si>
  <si>
    <t>Prognos för 2025</t>
  </si>
  <si>
    <t>Sammanfattande tabell över anslagsuppföljningen inom Pensionsmyndighetens ansvarsområde 2026</t>
  </si>
  <si>
    <t>Ingående överföringsbelopp från 2025</t>
  </si>
  <si>
    <t>Anslag år 2026</t>
  </si>
  <si>
    <t>Tilldelade medel 2026</t>
  </si>
  <si>
    <t>Prognos för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</si>
</sst>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Palatino"/>
    </font>
    <font>
      <b/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EB5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164" fontId="1" fillId="2" borderId="0" applyNumberFormat="0" applyFont="0" applyBorder="0" applyAlignment="0" applyProtection="0"/>
  </cellStyleXfs>
  <cellXfs count="20">
    <xf numFmtId="0" fontId="0" fillId="0" borderId="0" xfId="0"/>
    <xf numFmtId="0" fontId="4" fillId="0" borderId="0" xfId="0" applyFont="1"/>
    <xf numFmtId="3" fontId="5" fillId="0" borderId="1" xfId="0" applyNumberFormat="1" applyFont="1" applyBorder="1" applyAlignment="1">
      <alignment horizontal="left" vertical="top" wrapText="1"/>
    </xf>
    <xf numFmtId="3" fontId="5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3" fontId="8" fillId="0" borderId="1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3" fontId="8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3" fontId="10" fillId="0" borderId="2" xfId="0" applyNumberFormat="1" applyFont="1" applyBorder="1" applyAlignment="1">
      <alignment horizontal="righ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Slutvärde" xfId="1" xr:uid="{160645E7-E47D-4EC2-81A6-FCF4857ED2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p.pensionsmyndigheten.se/ovr/ANSLAG/Delade%20dokument/Prognosber&#228;kningar/Pensionsr&#228;tt%20f&#246;r%20barn&#229;r/202510/prog_barnar_202510.xlsx" TargetMode="External"/><Relationship Id="rId1" Type="http://schemas.openxmlformats.org/officeDocument/2006/relationships/externalLinkPath" Target="/ovr/ANSLAG/Delade%20dokument/Prognosber&#228;kningar/Pensionsr&#228;tt%20f&#246;r%20barn&#229;r/202510/prog_barnar_2025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ktion"/>
      <sheetName val="input (hist o antag)"/>
      <sheetName val="Diagram"/>
      <sheetName val="skillnad mellan prognoser"/>
      <sheetName val="beräkning"/>
      <sheetName val="resultat"/>
      <sheetName val="bilaga1"/>
      <sheetName val="bilaga2"/>
      <sheetName val="bilaga3"/>
      <sheetName val="känslighetsanalys"/>
    </sheetNames>
    <sheetDataSet>
      <sheetData sheetId="0"/>
      <sheetData sheetId="1"/>
      <sheetData sheetId="2"/>
      <sheetData sheetId="3"/>
      <sheetData sheetId="4"/>
      <sheetData sheetId="5">
        <row r="10">
          <cell r="C10">
            <v>2012</v>
          </cell>
          <cell r="D10">
            <v>2013</v>
          </cell>
          <cell r="E10">
            <v>2014</v>
          </cell>
          <cell r="F10">
            <v>2015</v>
          </cell>
          <cell r="G10">
            <v>2016</v>
          </cell>
          <cell r="H10">
            <v>2017</v>
          </cell>
          <cell r="I10"/>
          <cell r="J10">
            <v>2018</v>
          </cell>
          <cell r="K10"/>
          <cell r="L10">
            <v>2019</v>
          </cell>
          <cell r="M10">
            <v>2020</v>
          </cell>
          <cell r="N10">
            <v>2021</v>
          </cell>
          <cell r="O10">
            <v>2022</v>
          </cell>
          <cell r="P10">
            <v>2023</v>
          </cell>
          <cell r="Q10">
            <v>2024</v>
          </cell>
          <cell r="R10">
            <v>2025</v>
          </cell>
          <cell r="S10">
            <v>2026</v>
          </cell>
          <cell r="T10">
            <v>2027</v>
          </cell>
        </row>
        <row r="11">
          <cell r="C11">
            <v>6327000</v>
          </cell>
          <cell r="D11">
            <v>6467700</v>
          </cell>
          <cell r="E11">
            <v>6732300</v>
          </cell>
          <cell r="F11">
            <v>6875600</v>
          </cell>
          <cell r="G11">
            <v>7237900</v>
          </cell>
          <cell r="H11">
            <v>7467700</v>
          </cell>
          <cell r="I11">
            <v>1</v>
          </cell>
          <cell r="J11">
            <v>7366900</v>
          </cell>
          <cell r="K11">
            <v>1</v>
          </cell>
          <cell r="L11">
            <v>7303100</v>
          </cell>
          <cell r="M11">
            <v>7565300</v>
          </cell>
          <cell r="N11">
            <v>8070800</v>
          </cell>
          <cell r="O11">
            <v>8467300</v>
          </cell>
          <cell r="P11">
            <v>9063100</v>
          </cell>
          <cell r="Q11">
            <v>8971900</v>
          </cell>
          <cell r="R11">
            <v>7747900</v>
          </cell>
          <cell r="S11">
            <v>7671200</v>
          </cell>
          <cell r="T11">
            <v>7489600</v>
          </cell>
        </row>
      </sheetData>
      <sheetData sheetId="6">
        <row r="1">
          <cell r="B1">
            <v>2026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showRuler="0" zoomScale="110" zoomScaleNormal="110" workbookViewId="0">
      <selection activeCell="G29" sqref="G29"/>
    </sheetView>
  </sheetViews>
  <sheetFormatPr defaultColWidth="8.5703125" defaultRowHeight="12.75" x14ac:dyDescent="0.2"/>
  <cols>
    <col min="1" max="1" width="6.42578125" style="1" customWidth="1"/>
    <col min="2" max="2" width="5.5703125" style="1" customWidth="1"/>
    <col min="3" max="3" width="23.5703125" style="1" customWidth="1"/>
    <col min="4" max="8" width="11.5703125" style="1" customWidth="1"/>
    <col min="9" max="9" width="11.42578125" style="1" customWidth="1"/>
    <col min="10" max="10" width="10.5703125" style="1" customWidth="1"/>
    <col min="11" max="11" width="12.42578125" style="1" customWidth="1"/>
    <col min="12" max="12" width="9.42578125" style="1" customWidth="1"/>
    <col min="13" max="16384" width="8.5703125" style="1"/>
  </cols>
  <sheetData>
    <row r="1" spans="1:12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customFormat="1" ht="15" x14ac:dyDescent="0.25">
      <c r="A2" s="14" t="s">
        <v>26</v>
      </c>
      <c r="B2" s="15"/>
      <c r="C2" s="15"/>
      <c r="D2" s="15"/>
      <c r="E2" s="15"/>
      <c r="F2" s="15"/>
      <c r="G2" s="15"/>
      <c r="H2" s="15"/>
      <c r="I2" s="15"/>
      <c r="J2" s="1"/>
      <c r="K2" s="1"/>
      <c r="L2" s="1"/>
    </row>
    <row r="3" spans="1:12" customFormat="1" x14ac:dyDescent="0.2">
      <c r="A3" s="4"/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 customFormat="1" x14ac:dyDescent="0.2">
      <c r="A4" s="16" t="s">
        <v>0</v>
      </c>
      <c r="B4" s="17"/>
      <c r="C4" s="17"/>
      <c r="D4" s="17"/>
      <c r="E4" s="17"/>
      <c r="F4" s="17"/>
      <c r="G4" s="17"/>
      <c r="H4" s="17"/>
      <c r="I4" s="17"/>
      <c r="J4" s="1"/>
      <c r="K4" s="1"/>
      <c r="L4" s="1"/>
    </row>
    <row r="5" spans="1:12" customFormat="1" ht="13.5" thickBot="1" x14ac:dyDescent="0.25">
      <c r="A5" s="4"/>
      <c r="B5" s="4"/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 customFormat="1" ht="27.75" thickBot="1" x14ac:dyDescent="0.25">
      <c r="A6" s="18"/>
      <c r="B6" s="18"/>
      <c r="C6" s="18"/>
      <c r="D6" s="5" t="s">
        <v>27</v>
      </c>
      <c r="E6" s="2" t="s">
        <v>28</v>
      </c>
      <c r="F6" s="2" t="s">
        <v>29</v>
      </c>
      <c r="G6" s="2" t="s">
        <v>30</v>
      </c>
      <c r="H6" s="2" t="s">
        <v>1</v>
      </c>
      <c r="I6" s="2" t="s">
        <v>2</v>
      </c>
      <c r="J6" s="2" t="s">
        <v>3</v>
      </c>
      <c r="K6" s="2" t="s">
        <v>4</v>
      </c>
      <c r="L6" s="2" t="s">
        <v>5</v>
      </c>
    </row>
    <row r="7" spans="1:12" customFormat="1" x14ac:dyDescent="0.2">
      <c r="A7" s="19" t="s">
        <v>6</v>
      </c>
      <c r="B7" s="19"/>
      <c r="C7" s="19"/>
      <c r="D7" s="19"/>
      <c r="E7" s="19"/>
      <c r="F7" s="19"/>
      <c r="G7" s="19"/>
      <c r="H7" s="19"/>
      <c r="I7" s="19"/>
    </row>
    <row r="8" spans="1:12" customFormat="1" x14ac:dyDescent="0.2">
      <c r="A8" s="6" t="s">
        <v>7</v>
      </c>
      <c r="B8" s="6" t="s">
        <v>7</v>
      </c>
      <c r="C8" s="6" t="s">
        <v>8</v>
      </c>
      <c r="D8" s="3">
        <v>-2587</v>
      </c>
      <c r="E8" s="3">
        <v>32273200</v>
      </c>
      <c r="F8" s="7">
        <f t="shared" ref="F8:F13" si="0">D8+E8</f>
        <v>32270613</v>
      </c>
      <c r="G8" s="3">
        <v>32368200</v>
      </c>
      <c r="H8" s="7">
        <f t="shared" ref="H8:H13" si="1">E8-G8</f>
        <v>-95000</v>
      </c>
      <c r="I8" s="7">
        <f t="shared" ref="I8:I13" si="2">F8-G8</f>
        <v>-97587</v>
      </c>
      <c r="J8" s="3">
        <v>1613660</v>
      </c>
      <c r="K8" s="7">
        <f t="shared" ref="K8:K13" si="3">F8+J8</f>
        <v>33884273</v>
      </c>
      <c r="L8" s="7">
        <f t="shared" ref="L8:L13" si="4">(K8-G8)*((K8-G8)&lt;0)</f>
        <v>0</v>
      </c>
    </row>
    <row r="9" spans="1:12" customFormat="1" x14ac:dyDescent="0.2">
      <c r="A9" s="6" t="s">
        <v>9</v>
      </c>
      <c r="B9" s="6" t="s">
        <v>9</v>
      </c>
      <c r="C9" s="6" t="s">
        <v>10</v>
      </c>
      <c r="D9" s="3">
        <v>-302805</v>
      </c>
      <c r="E9" s="3">
        <v>7753500</v>
      </c>
      <c r="F9" s="7">
        <f t="shared" si="0"/>
        <v>7450695</v>
      </c>
      <c r="G9" s="3">
        <v>7887900</v>
      </c>
      <c r="H9" s="7">
        <f t="shared" si="1"/>
        <v>-134400</v>
      </c>
      <c r="I9" s="7">
        <f t="shared" si="2"/>
        <v>-437205</v>
      </c>
      <c r="J9" s="3">
        <v>387675</v>
      </c>
      <c r="K9" s="3">
        <f t="shared" si="3"/>
        <v>7838370</v>
      </c>
      <c r="L9" s="3">
        <f t="shared" si="4"/>
        <v>-49530</v>
      </c>
    </row>
    <row r="10" spans="1:12" customFormat="1" x14ac:dyDescent="0.2">
      <c r="A10" s="6" t="s">
        <v>11</v>
      </c>
      <c r="B10" s="6" t="s">
        <v>11</v>
      </c>
      <c r="C10" s="6" t="s">
        <v>12</v>
      </c>
      <c r="D10" s="3">
        <v>-479688</v>
      </c>
      <c r="E10" s="3">
        <v>14409300</v>
      </c>
      <c r="F10" s="7">
        <f t="shared" si="0"/>
        <v>13929612</v>
      </c>
      <c r="G10" s="3">
        <v>13866200</v>
      </c>
      <c r="H10" s="7">
        <f t="shared" si="1"/>
        <v>543100</v>
      </c>
      <c r="I10" s="7">
        <f t="shared" si="2"/>
        <v>63412</v>
      </c>
      <c r="J10" s="3">
        <v>720465</v>
      </c>
      <c r="K10" s="7">
        <f t="shared" si="3"/>
        <v>14650077</v>
      </c>
      <c r="L10" s="7">
        <f t="shared" si="4"/>
        <v>0</v>
      </c>
    </row>
    <row r="11" spans="1:12" customFormat="1" x14ac:dyDescent="0.2">
      <c r="A11" s="6" t="s">
        <v>13</v>
      </c>
      <c r="B11" s="6" t="s">
        <v>13</v>
      </c>
      <c r="C11" s="6" t="s">
        <v>14</v>
      </c>
      <c r="D11" s="3">
        <v>0</v>
      </c>
      <c r="E11" s="3">
        <v>1530000</v>
      </c>
      <c r="F11" s="7">
        <f t="shared" si="0"/>
        <v>1530000</v>
      </c>
      <c r="G11" s="3">
        <v>1583400</v>
      </c>
      <c r="H11" s="7">
        <f t="shared" si="1"/>
        <v>-53400</v>
      </c>
      <c r="I11" s="7">
        <f t="shared" si="2"/>
        <v>-53400</v>
      </c>
      <c r="J11" s="3">
        <v>76500</v>
      </c>
      <c r="K11" s="7">
        <f t="shared" si="3"/>
        <v>1606500</v>
      </c>
      <c r="L11" s="7">
        <f t="shared" si="4"/>
        <v>0</v>
      </c>
    </row>
    <row r="12" spans="1:12" customFormat="1" x14ac:dyDescent="0.2">
      <c r="A12" s="6" t="s">
        <v>15</v>
      </c>
      <c r="B12" s="6" t="s">
        <v>15</v>
      </c>
      <c r="C12" s="6" t="s">
        <v>16</v>
      </c>
      <c r="D12" s="3">
        <v>-63257</v>
      </c>
      <c r="E12" s="3">
        <v>6093000</v>
      </c>
      <c r="F12" s="7">
        <f t="shared" si="0"/>
        <v>6029743</v>
      </c>
      <c r="G12" s="3">
        <v>5992000</v>
      </c>
      <c r="H12" s="7">
        <f t="shared" si="1"/>
        <v>101000</v>
      </c>
      <c r="I12" s="7">
        <f t="shared" si="2"/>
        <v>37743</v>
      </c>
      <c r="J12" s="3">
        <v>304650</v>
      </c>
      <c r="K12" s="3">
        <f t="shared" si="3"/>
        <v>6334393</v>
      </c>
      <c r="L12" s="7">
        <f t="shared" si="4"/>
        <v>0</v>
      </c>
    </row>
    <row r="13" spans="1:12" customFormat="1" x14ac:dyDescent="0.2">
      <c r="A13" s="6" t="s">
        <v>17</v>
      </c>
      <c r="B13" s="6" t="s">
        <v>18</v>
      </c>
      <c r="C13" s="6" t="s">
        <v>19</v>
      </c>
      <c r="D13" s="3">
        <v>-6256</v>
      </c>
      <c r="E13" s="3">
        <v>831360</v>
      </c>
      <c r="F13" s="3">
        <f t="shared" si="0"/>
        <v>825104</v>
      </c>
      <c r="G13" s="3">
        <v>783000</v>
      </c>
      <c r="H13" s="3">
        <f t="shared" si="1"/>
        <v>48360</v>
      </c>
      <c r="I13" s="3">
        <f t="shared" si="2"/>
        <v>42104</v>
      </c>
      <c r="J13" s="3">
        <v>24940</v>
      </c>
      <c r="K13" s="3">
        <f t="shared" si="3"/>
        <v>850044</v>
      </c>
      <c r="L13" s="7">
        <f t="shared" si="4"/>
        <v>0</v>
      </c>
    </row>
    <row r="14" spans="1:12" customFormat="1" ht="12.75" customHeight="1" x14ac:dyDescent="0.2">
      <c r="A14" s="8"/>
      <c r="B14" s="8"/>
      <c r="C14" s="8" t="s">
        <v>20</v>
      </c>
      <c r="D14" s="9">
        <f t="shared" ref="D14:I14" si="5">SUM(D8:D13)</f>
        <v>-854593</v>
      </c>
      <c r="E14" s="9">
        <f t="shared" si="5"/>
        <v>62890360</v>
      </c>
      <c r="F14" s="9">
        <f t="shared" si="5"/>
        <v>62035767</v>
      </c>
      <c r="G14" s="9">
        <f t="shared" si="5"/>
        <v>62480700</v>
      </c>
      <c r="H14" s="9">
        <f t="shared" si="5"/>
        <v>409660</v>
      </c>
      <c r="I14" s="9">
        <f t="shared" si="5"/>
        <v>-444933</v>
      </c>
      <c r="J14" s="9">
        <f t="shared" ref="J14:K14" si="6">SUM(J8:J13)</f>
        <v>3127890</v>
      </c>
      <c r="K14" s="9">
        <f t="shared" si="6"/>
        <v>65163657</v>
      </c>
      <c r="L14" s="9">
        <f>SUM(L8:L13)</f>
        <v>-49530</v>
      </c>
    </row>
    <row r="15" spans="1:12" customFormat="1" x14ac:dyDescent="0.2">
      <c r="A15" s="19" t="s">
        <v>21</v>
      </c>
      <c r="B15" s="19"/>
      <c r="C15" s="19"/>
      <c r="D15" s="19"/>
      <c r="E15" s="19"/>
      <c r="F15" s="19"/>
      <c r="G15" s="19"/>
      <c r="H15" s="19"/>
      <c r="I15" s="19"/>
    </row>
    <row r="16" spans="1:12" customFormat="1" x14ac:dyDescent="0.2">
      <c r="A16" s="6" t="s">
        <v>15</v>
      </c>
      <c r="B16" s="6" t="s">
        <v>15</v>
      </c>
      <c r="C16" s="6" t="s">
        <v>22</v>
      </c>
      <c r="D16" s="3">
        <v>-21896</v>
      </c>
      <c r="E16" s="3">
        <v>1123300</v>
      </c>
      <c r="F16" s="3">
        <f>D16+E16</f>
        <v>1101404</v>
      </c>
      <c r="G16" s="3">
        <v>1137100</v>
      </c>
      <c r="H16" s="7">
        <f>E16-G16</f>
        <v>-13800</v>
      </c>
      <c r="I16" s="7">
        <f>F16-G16</f>
        <v>-35696</v>
      </c>
      <c r="J16" s="3">
        <v>56165</v>
      </c>
      <c r="K16" s="7">
        <f>F16+J16</f>
        <v>1157569</v>
      </c>
      <c r="L16" s="7">
        <f>(K16-G16)*((K16-G16)&lt;0)</f>
        <v>0</v>
      </c>
    </row>
    <row r="17" spans="1:12" customFormat="1" x14ac:dyDescent="0.2">
      <c r="A17" s="6" t="s">
        <v>23</v>
      </c>
      <c r="B17" s="6" t="s">
        <v>23</v>
      </c>
      <c r="C17" s="6" t="s">
        <v>24</v>
      </c>
      <c r="D17" s="3">
        <v>0</v>
      </c>
      <c r="E17" s="3">
        <v>7747900</v>
      </c>
      <c r="F17" s="3">
        <f>D17+E17</f>
        <v>7747900</v>
      </c>
      <c r="G17" s="3">
        <v>7747900</v>
      </c>
      <c r="H17" s="3">
        <f>E17-G17</f>
        <v>0</v>
      </c>
      <c r="I17" s="3">
        <f>F17-G17</f>
        <v>0</v>
      </c>
      <c r="J17" s="3">
        <v>0</v>
      </c>
      <c r="K17" s="7">
        <f>F17+J17</f>
        <v>7747900</v>
      </c>
      <c r="L17" s="7">
        <f>(K17-G17)*((K17-G17)&lt;0)</f>
        <v>0</v>
      </c>
    </row>
    <row r="18" spans="1:12" customFormat="1" x14ac:dyDescent="0.2">
      <c r="A18" s="8"/>
      <c r="B18" s="8"/>
      <c r="C18" s="8" t="s">
        <v>20</v>
      </c>
      <c r="D18" s="9">
        <f t="shared" ref="D18:I18" si="7">SUM(D16:D17)</f>
        <v>-21896</v>
      </c>
      <c r="E18" s="9">
        <f t="shared" si="7"/>
        <v>8871200</v>
      </c>
      <c r="F18" s="9">
        <f t="shared" si="7"/>
        <v>8849304</v>
      </c>
      <c r="G18" s="9">
        <f t="shared" si="7"/>
        <v>8885000</v>
      </c>
      <c r="H18" s="9">
        <f t="shared" si="7"/>
        <v>-13800</v>
      </c>
      <c r="I18" s="9">
        <f t="shared" si="7"/>
        <v>-35696</v>
      </c>
      <c r="J18" s="9">
        <f t="shared" ref="J18:K18" si="8">SUM(J16:J17)</f>
        <v>56165</v>
      </c>
      <c r="K18" s="9">
        <f t="shared" si="8"/>
        <v>8905469</v>
      </c>
      <c r="L18" s="9">
        <f>SUM(L16:L17)</f>
        <v>0</v>
      </c>
    </row>
    <row r="19" spans="1:12" customFormat="1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12" ht="13.5" thickBot="1" x14ac:dyDescent="0.25">
      <c r="A20" s="10"/>
      <c r="B20" s="10"/>
      <c r="C20" s="10" t="s">
        <v>25</v>
      </c>
      <c r="D20" s="11">
        <f t="shared" ref="D20:K20" si="9">D14+D18</f>
        <v>-876489</v>
      </c>
      <c r="E20" s="11">
        <f t="shared" si="9"/>
        <v>71761560</v>
      </c>
      <c r="F20" s="11">
        <f t="shared" si="9"/>
        <v>70885071</v>
      </c>
      <c r="G20" s="11">
        <f t="shared" si="9"/>
        <v>71365700</v>
      </c>
      <c r="H20" s="11">
        <f t="shared" si="9"/>
        <v>395860</v>
      </c>
      <c r="I20" s="11">
        <f t="shared" si="9"/>
        <v>-480629</v>
      </c>
      <c r="J20" s="11">
        <f t="shared" si="9"/>
        <v>3184055</v>
      </c>
      <c r="K20" s="11">
        <f t="shared" si="9"/>
        <v>74069126</v>
      </c>
      <c r="L20" s="11">
        <f>L14+L18</f>
        <v>-49530</v>
      </c>
    </row>
    <row r="22" spans="1:12" ht="15" x14ac:dyDescent="0.25">
      <c r="A22" s="14" t="s">
        <v>31</v>
      </c>
      <c r="B22" s="15"/>
      <c r="C22" s="15"/>
      <c r="D22" s="15"/>
      <c r="E22" s="15"/>
      <c r="F22" s="15"/>
      <c r="G22" s="15"/>
      <c r="H22" s="15"/>
      <c r="I22" s="15"/>
    </row>
    <row r="23" spans="1:12" x14ac:dyDescent="0.2">
      <c r="A23" s="12"/>
      <c r="B23" s="12"/>
      <c r="C23" s="12"/>
      <c r="D23" s="12"/>
      <c r="E23" s="12"/>
      <c r="F23" s="12"/>
      <c r="G23" s="12"/>
      <c r="H23" s="12"/>
      <c r="I23" s="12"/>
    </row>
    <row r="24" spans="1:12" x14ac:dyDescent="0.2">
      <c r="A24" s="16" t="s">
        <v>0</v>
      </c>
      <c r="B24" s="17"/>
      <c r="C24" s="17"/>
      <c r="D24" s="17"/>
      <c r="E24" s="17"/>
      <c r="F24" s="17"/>
      <c r="G24" s="17"/>
      <c r="H24" s="17"/>
      <c r="I24" s="17"/>
    </row>
    <row r="25" spans="1:12" ht="13.5" thickBot="1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12" ht="27.75" thickBot="1" x14ac:dyDescent="0.25">
      <c r="A26" s="18"/>
      <c r="B26" s="18"/>
      <c r="C26" s="18"/>
      <c r="D26" s="5" t="s">
        <v>32</v>
      </c>
      <c r="E26" s="2" t="s">
        <v>33</v>
      </c>
      <c r="F26" s="2" t="s">
        <v>34</v>
      </c>
      <c r="G26" s="2" t="s">
        <v>35</v>
      </c>
      <c r="H26" s="2" t="s">
        <v>1</v>
      </c>
      <c r="I26" s="2" t="s">
        <v>2</v>
      </c>
    </row>
    <row r="27" spans="1:12" x14ac:dyDescent="0.2">
      <c r="A27" s="19" t="s">
        <v>6</v>
      </c>
      <c r="B27" s="19"/>
      <c r="C27" s="19"/>
      <c r="D27" s="19"/>
      <c r="E27" s="19"/>
      <c r="F27" s="19"/>
      <c r="G27" s="19"/>
      <c r="H27" s="19"/>
      <c r="I27" s="19"/>
    </row>
    <row r="28" spans="1:12" x14ac:dyDescent="0.2">
      <c r="A28" s="6" t="s">
        <v>7</v>
      </c>
      <c r="B28" s="6" t="s">
        <v>7</v>
      </c>
      <c r="C28" s="6" t="s">
        <v>8</v>
      </c>
      <c r="D28" s="3">
        <f t="shared" ref="D28:D32" si="10">MIN(I8,0)</f>
        <v>-97587</v>
      </c>
      <c r="E28" s="3">
        <v>29757600</v>
      </c>
      <c r="F28" s="7">
        <f t="shared" ref="F28:F33" si="11">D28+E28</f>
        <v>29660013</v>
      </c>
      <c r="G28" s="3">
        <v>29418600</v>
      </c>
      <c r="H28" s="7">
        <f t="shared" ref="H28:H33" si="12">E28-G28</f>
        <v>339000</v>
      </c>
      <c r="I28" s="7">
        <f t="shared" ref="I28:I33" si="13">F28-G28</f>
        <v>241413</v>
      </c>
    </row>
    <row r="29" spans="1:12" x14ac:dyDescent="0.2">
      <c r="A29" s="6" t="s">
        <v>9</v>
      </c>
      <c r="B29" s="6" t="s">
        <v>9</v>
      </c>
      <c r="C29" s="6" t="s">
        <v>10</v>
      </c>
      <c r="D29" s="3">
        <f t="shared" si="10"/>
        <v>-437205</v>
      </c>
      <c r="E29" s="3">
        <v>7446600</v>
      </c>
      <c r="F29" s="7">
        <f t="shared" si="11"/>
        <v>7009395</v>
      </c>
      <c r="G29" s="3">
        <v>7477100</v>
      </c>
      <c r="H29" s="7">
        <f t="shared" si="12"/>
        <v>-30500</v>
      </c>
      <c r="I29" s="7">
        <f t="shared" si="13"/>
        <v>-467705</v>
      </c>
    </row>
    <row r="30" spans="1:12" x14ac:dyDescent="0.2">
      <c r="A30" s="6" t="s">
        <v>11</v>
      </c>
      <c r="B30" s="6" t="s">
        <v>11</v>
      </c>
      <c r="C30" s="6" t="s">
        <v>12</v>
      </c>
      <c r="D30" s="3">
        <f t="shared" si="10"/>
        <v>0</v>
      </c>
      <c r="E30" s="3">
        <v>13855700</v>
      </c>
      <c r="F30" s="7">
        <f t="shared" si="11"/>
        <v>13855700</v>
      </c>
      <c r="G30" s="3">
        <v>13842300</v>
      </c>
      <c r="H30" s="7">
        <f t="shared" si="12"/>
        <v>13400</v>
      </c>
      <c r="I30" s="7">
        <f t="shared" si="13"/>
        <v>13400</v>
      </c>
    </row>
    <row r="31" spans="1:12" x14ac:dyDescent="0.2">
      <c r="A31" s="6" t="s">
        <v>13</v>
      </c>
      <c r="B31" s="6" t="s">
        <v>13</v>
      </c>
      <c r="C31" s="6" t="s">
        <v>14</v>
      </c>
      <c r="D31" s="3">
        <f t="shared" si="10"/>
        <v>-53400</v>
      </c>
      <c r="E31" s="3">
        <v>1625800</v>
      </c>
      <c r="F31" s="7">
        <f t="shared" si="11"/>
        <v>1572400</v>
      </c>
      <c r="G31" s="3">
        <v>1633100</v>
      </c>
      <c r="H31" s="7">
        <f t="shared" si="12"/>
        <v>-7300</v>
      </c>
      <c r="I31" s="7">
        <f t="shared" si="13"/>
        <v>-60700</v>
      </c>
    </row>
    <row r="32" spans="1:12" x14ac:dyDescent="0.2">
      <c r="A32" s="6" t="s">
        <v>15</v>
      </c>
      <c r="B32" s="6" t="s">
        <v>15</v>
      </c>
      <c r="C32" s="6" t="s">
        <v>16</v>
      </c>
      <c r="D32" s="3">
        <f t="shared" si="10"/>
        <v>0</v>
      </c>
      <c r="E32" s="3">
        <v>5795000</v>
      </c>
      <c r="F32" s="7">
        <f t="shared" si="11"/>
        <v>5795000</v>
      </c>
      <c r="G32" s="3">
        <v>6093000</v>
      </c>
      <c r="H32" s="7">
        <f t="shared" si="12"/>
        <v>-298000</v>
      </c>
      <c r="I32" s="7">
        <f t="shared" si="13"/>
        <v>-298000</v>
      </c>
    </row>
    <row r="33" spans="1:9" x14ac:dyDescent="0.2">
      <c r="A33" s="6" t="s">
        <v>17</v>
      </c>
      <c r="B33" s="6" t="s">
        <v>18</v>
      </c>
      <c r="C33" s="6" t="s">
        <v>19</v>
      </c>
      <c r="D33" s="3">
        <v>24940</v>
      </c>
      <c r="E33" s="3">
        <v>841091</v>
      </c>
      <c r="F33" s="3">
        <f t="shared" si="11"/>
        <v>866031</v>
      </c>
      <c r="G33" s="3">
        <v>866031</v>
      </c>
      <c r="H33" s="3">
        <f t="shared" si="12"/>
        <v>-24940</v>
      </c>
      <c r="I33" s="3">
        <f t="shared" si="13"/>
        <v>0</v>
      </c>
    </row>
    <row r="34" spans="1:9" x14ac:dyDescent="0.2">
      <c r="A34" s="8"/>
      <c r="B34" s="8"/>
      <c r="C34" s="8" t="s">
        <v>20</v>
      </c>
      <c r="D34" s="9">
        <f t="shared" ref="D34:I34" si="14">SUM(D28:D33)</f>
        <v>-563252</v>
      </c>
      <c r="E34" s="9">
        <f t="shared" si="14"/>
        <v>59321791</v>
      </c>
      <c r="F34" s="9">
        <f t="shared" si="14"/>
        <v>58758539</v>
      </c>
      <c r="G34" s="9">
        <f t="shared" si="14"/>
        <v>59330131</v>
      </c>
      <c r="H34" s="9">
        <f t="shared" si="14"/>
        <v>-8340</v>
      </c>
      <c r="I34" s="9">
        <f t="shared" si="14"/>
        <v>-571592</v>
      </c>
    </row>
    <row r="35" spans="1:9" x14ac:dyDescent="0.2">
      <c r="A35" s="19" t="s">
        <v>21</v>
      </c>
      <c r="B35" s="19"/>
      <c r="C35" s="19"/>
      <c r="D35" s="19"/>
      <c r="E35" s="19"/>
      <c r="F35" s="19"/>
      <c r="G35" s="19"/>
      <c r="H35" s="19"/>
      <c r="I35" s="19"/>
    </row>
    <row r="36" spans="1:9" x14ac:dyDescent="0.2">
      <c r="A36" s="6" t="s">
        <v>15</v>
      </c>
      <c r="B36" s="6" t="s">
        <v>15</v>
      </c>
      <c r="C36" s="6" t="s">
        <v>22</v>
      </c>
      <c r="D36" s="3">
        <f>MIN(I16,0)</f>
        <v>-35696</v>
      </c>
      <c r="E36" s="3">
        <v>1148200</v>
      </c>
      <c r="F36" s="3">
        <f>D36+E36</f>
        <v>1112504</v>
      </c>
      <c r="G36" s="3">
        <v>1140200</v>
      </c>
      <c r="H36" s="7">
        <f>E36-G36</f>
        <v>8000</v>
      </c>
      <c r="I36" s="7">
        <f>F36-G36</f>
        <v>-27696</v>
      </c>
    </row>
    <row r="37" spans="1:9" x14ac:dyDescent="0.2">
      <c r="A37" s="6" t="s">
        <v>23</v>
      </c>
      <c r="B37" s="6" t="s">
        <v>23</v>
      </c>
      <c r="C37" s="6" t="s">
        <v>24</v>
      </c>
      <c r="D37" s="3">
        <f>MIN(I17,0)</f>
        <v>0</v>
      </c>
      <c r="E37" s="3">
        <f>SUMPRODUCT(([1]bilaga1!$B$1=[1]resultat!$C$10:$T$10)*([1]resultat!$C$11:$T$11))</f>
        <v>7671200</v>
      </c>
      <c r="F37" s="3">
        <f>D37+E37</f>
        <v>7671200</v>
      </c>
      <c r="G37" s="3">
        <f>F37</f>
        <v>7671200</v>
      </c>
      <c r="H37" s="3">
        <f>E37-G37</f>
        <v>0</v>
      </c>
      <c r="I37" s="3">
        <f>F37-G37</f>
        <v>0</v>
      </c>
    </row>
    <row r="38" spans="1:9" x14ac:dyDescent="0.2">
      <c r="A38" s="8"/>
      <c r="B38" s="8"/>
      <c r="C38" s="8" t="s">
        <v>20</v>
      </c>
      <c r="D38" s="9">
        <f t="shared" ref="D38:I38" si="15">SUM(D36:D37)</f>
        <v>-35696</v>
      </c>
      <c r="E38" s="9">
        <f t="shared" si="15"/>
        <v>8819400</v>
      </c>
      <c r="F38" s="9">
        <f t="shared" si="15"/>
        <v>8783704</v>
      </c>
      <c r="G38" s="9">
        <f t="shared" si="15"/>
        <v>8811400</v>
      </c>
      <c r="H38" s="9">
        <f t="shared" si="15"/>
        <v>8000</v>
      </c>
      <c r="I38" s="9">
        <f t="shared" si="15"/>
        <v>-27696</v>
      </c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13.5" thickBot="1" x14ac:dyDescent="0.25">
      <c r="A40" s="10"/>
      <c r="B40" s="10"/>
      <c r="C40" s="10" t="s">
        <v>25</v>
      </c>
      <c r="D40" s="11">
        <f t="shared" ref="D40:I40" si="16">D34+D38</f>
        <v>-598948</v>
      </c>
      <c r="E40" s="11">
        <f t="shared" si="16"/>
        <v>68141191</v>
      </c>
      <c r="F40" s="11">
        <f t="shared" si="16"/>
        <v>67542243</v>
      </c>
      <c r="G40" s="11">
        <f t="shared" si="16"/>
        <v>68141531</v>
      </c>
      <c r="H40" s="11">
        <f t="shared" si="16"/>
        <v>-340</v>
      </c>
      <c r="I40" s="11">
        <f t="shared" si="16"/>
        <v>-599288</v>
      </c>
    </row>
  </sheetData>
  <mergeCells count="12">
    <mergeCell ref="A39:I39"/>
    <mergeCell ref="A22:I22"/>
    <mergeCell ref="A24:I24"/>
    <mergeCell ref="A26:C26"/>
    <mergeCell ref="A27:I27"/>
    <mergeCell ref="A35:I35"/>
    <mergeCell ref="A19:I19"/>
    <mergeCell ref="A2:I2"/>
    <mergeCell ref="A4:I4"/>
    <mergeCell ref="A6:C6"/>
    <mergeCell ref="A7:I7"/>
    <mergeCell ref="A15:I15"/>
  </mergeCells>
  <phoneticPr fontId="2" type="noConversion"/>
  <pageMargins left="0.78740157480314965" right="0.68" top="0.62" bottom="0.78740157480314965" header="0.51181102362204722" footer="0.51181102362204722"/>
  <pageSetup paperSize="9" scale="90" orientation="landscape" r:id="rId1"/>
  <headerFooter scaleWithDoc="0" alignWithMargins="0">
    <oddFooter>&amp;C&amp;P (&amp;N)&amp;R&amp;KFF0000 &amp;K000000Bilaga 1 till Utgiftsprognos oktober 2025, VER 2024-485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äkerhetsklass xmlns="465edb57-3a11-4ff8-9c43-7dc2da403828">Intern</Säkerhetsklass>
    <Dokumentstatus xmlns="465edb57-3a11-4ff8-9c43-7dc2da403828">UTKAST</Dokumentstatus>
    <TaxKeywordTaxHTField xmlns="465edb57-3a11-4ff8-9c43-7dc2da403828">
      <Terms xmlns="http://schemas.microsoft.com/office/infopath/2007/PartnerControls"/>
    </TaxKeywordTaxHTField>
    <TaxCatchAll xmlns="465edb57-3a11-4ff8-9c43-7dc2da403828">
      <Value>10</Value>
      <Value>1</Value>
    </TaxCatchAll>
    <_dlc_DocId xmlns="465edb57-3a11-4ff8-9c43-7dc2da403828">4JXXJJFS64ZS-957833390-4524</_dlc_DocId>
    <_dlc_DocIdUrl xmlns="465edb57-3a11-4ff8-9c43-7dc2da403828">
      <Url>https://sp.pensionsmyndigheten.se/ovr/ANSLAG/_layouts/15/DocIdRedir.aspx?ID=4JXXJJFS64ZS-957833390-4524</Url>
      <Description>4JXXJJFS64ZS-957833390-4524</Description>
    </_dlc_DocIdUrl>
    <c611286023d1454ea232712bcb235812 xmlns="465edb57-3a11-4ff8-9c43-7dc2da40382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2.4.1 Redovisa/administrera ekonomi</TermName>
          <TermId xmlns="http://schemas.microsoft.com/office/infopath/2007/PartnerControls">07d92175-fe9b-412b-b2fd-3e9fd97df562</TermId>
        </TermInfo>
      </Terms>
    </c611286023d1454ea232712bcb235812>
    <Sekretessmarkering xmlns="465edb57-3a11-4ff8-9c43-7dc2da40382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M Rapport" ma:contentTypeID="0x010100502CDB7A0A91F2418536AA9171EEDEB53E00C01B8627A9A63544AE06C9A131F37BBD" ma:contentTypeVersion="26" ma:contentTypeDescription="" ma:contentTypeScope="" ma:versionID="f4bab73d5bd8164d21d694285a92b210">
  <xsd:schema xmlns:xsd="http://www.w3.org/2001/XMLSchema" xmlns:xs="http://www.w3.org/2001/XMLSchema" xmlns:p="http://schemas.microsoft.com/office/2006/metadata/properties" xmlns:ns2="465edb57-3a11-4ff8-9c43-7dc2da403828" targetNamespace="http://schemas.microsoft.com/office/2006/metadata/properties" ma:root="true" ma:fieldsID="6ea97bf05ceea28f3cd6ef23909d34bf" ns2:_="">
    <xsd:import namespace="465edb57-3a11-4ff8-9c43-7dc2da403828"/>
    <xsd:element name="properties">
      <xsd:complexType>
        <xsd:sequence>
          <xsd:element name="documentManagement">
            <xsd:complexType>
              <xsd:all>
                <xsd:element ref="ns2:Säkerhetsklass" minOccurs="0"/>
                <xsd:element ref="ns2:Dokumentstatus" minOccurs="0"/>
                <xsd:element ref="ns2:Sekretessmarkering" minOccurs="0"/>
                <xsd:element ref="ns2:_dlc_DocId" minOccurs="0"/>
                <xsd:element ref="ns2:_dlc_DocIdUrl" minOccurs="0"/>
                <xsd:element ref="ns2:_dlc_DocIdPersistId" minOccurs="0"/>
                <xsd:element ref="ns2:c611286023d1454ea232712bcb235812" minOccurs="0"/>
                <xsd:element ref="ns2:TaxCatchAll" minOccurs="0"/>
                <xsd:element ref="ns2:TaxCatchAllLabel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edb57-3a11-4ff8-9c43-7dc2da403828" elementFormDefault="qualified">
    <xsd:import namespace="http://schemas.microsoft.com/office/2006/documentManagement/types"/>
    <xsd:import namespace="http://schemas.microsoft.com/office/infopath/2007/PartnerControls"/>
    <xsd:element name="Säkerhetsklass" ma:index="1" nillable="true" ma:displayName="Informationsklass" ma:default="Oklassificerad" ma:description="Anger vilken typ av information dokumentet innehåller och hur spridning får ske. Se PID109393 Informationsklassning – Anvisning.&#10;http://orangeriet/download/18.3ebb74d13a5948e7343154/1372924502831/PID109393_v1.0+Anvisning+informationsklassning.pdf" ma:format="Dropdown" ma:internalName="S_x00e4_kerhetsklass" ma:readOnly="false">
      <xsd:simpleType>
        <xsd:restriction base="dms:Choice">
          <xsd:enumeration value="Oklassificerad"/>
          <xsd:enumeration value="Publik"/>
          <xsd:enumeration value="Intern"/>
          <xsd:enumeration value="Känslig"/>
          <xsd:enumeration value="Mycket känslig"/>
        </xsd:restriction>
      </xsd:simpleType>
    </xsd:element>
    <xsd:element name="Dokumentstatus" ma:index="2" nillable="true" ma:displayName="Dokumentstatus" ma:default="UTKAST" ma:description="Ett dokument ska ha status utkast fram till att det godkänns av dokumentägaren." ma:format="Dropdown" ma:internalName="Dokumentstatus" ma:readOnly="false">
      <xsd:simpleType>
        <xsd:restriction base="dms:Choice">
          <xsd:enumeration value="UTKAST"/>
          <xsd:enumeration value="GODKÄND"/>
          <xsd:enumeration value="INAKTUELL"/>
          <xsd:enumeration value="ANNAT"/>
        </xsd:restriction>
      </xsd:simpleType>
    </xsd:element>
    <xsd:element name="Sekretessmarkering" ma:index="5" nillable="true" ma:displayName="Sekretessmarkering" ma:description="Ange vilken typ av sekretess dokumentet omfattas av. om Ingen, lämna fältet blankt." ma:internalName="Sekretessmarkerin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8 kap. 1 § (förundersökningssekretess)"/>
                    <xsd:enumeration value="18 kap. 3 § (Misstanke om brott)"/>
                    <xsd:enumeration value="18 kap. 8 §  eller 9 § (Informationssäkerhet)"/>
                    <xsd:enumeration value="21 kap. 3 § (Förföljda personer)"/>
                    <xsd:enumeration value="21 kap. 7 § (Risk för behandling i strid med GDPR)"/>
                    <xsd:enumeration value="24 kap. 8 § (Statistiksekretess)"/>
                    <xsd:enumeration value="28 kap. 1 § (Allmän socialförsäkringssekretess)"/>
                    <xsd:enumeration value="28 kap. 5 § (Socialförsäkringssekretess - fondval, efterlevandeskydd)"/>
                    <xsd:enumeration value="39 kap. 1 – 3 §§ (Sekretess i personaladministrativ verksamhet)"/>
                    <xsd:enumeration value="Annat"/>
                  </xsd:restriction>
                </xsd:simpleType>
              </xsd:element>
            </xsd:sequence>
          </xsd:extension>
        </xsd:complexContent>
      </xsd:complexType>
    </xsd:element>
    <xsd:element name="_dlc_DocId" ma:index="10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1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c611286023d1454ea232712bcb235812" ma:index="13" nillable="true" ma:taxonomy="true" ma:internalName="c611286023d1454ea232712bcb235812" ma:taxonomyFieldName="Processgrupp" ma:displayName="Processgrupp" ma:default="" ma:fieldId="{c6112860-23d1-454e-a232-712bcb235812}" ma:taxonomyMulti="true" ma:sspId="70cc9aaf-3c20-4758-af7f-200ca945dcd1" ma:termSetId="62fad8cf-4564-4199-a752-5142b1e49d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70712c8-eadc-496b-8176-7a0d5d700ad4}" ma:internalName="TaxCatchAll" ma:showField="CatchAllData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70712c8-eadc-496b-8176-7a0d5d700ad4}" ma:internalName="TaxCatchAllLabel" ma:readOnly="true" ma:showField="CatchAllDataLabel" ma:web="3ae303ab-15e8-4cf6-a440-97e7f84f1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8" nillable="true" ma:taxonomy="true" ma:internalName="TaxKeywordTaxHTField" ma:taxonomyFieldName="TaxKeyword" ma:displayName="Företagsnyc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70cc9aaf-3c20-4758-af7f-200ca945dcd1" ContentTypeId="0x010100502CDB7A0A91F2418536AA9171EEDEB53E" PreviousValue="false"/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D22304C-A22E-47F5-8E4B-B2D6848623CC}">
  <ds:schemaRefs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465edb57-3a11-4ff8-9c43-7dc2da403828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1D34EDA-6EC6-471E-8D88-D85BF92777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487282-78F8-4A94-9199-DB4B91A15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edb57-3a11-4ff8-9c43-7dc2da4038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7E65243-AEAD-4B3E-BA0D-DD2A312F284B}">
  <ds:schemaRefs>
    <ds:schemaRef ds:uri="Microsoft.SharePoint.Taxonomy.ContentTypeSync"/>
  </ds:schemaRefs>
</ds:datastoreItem>
</file>

<file path=customXml/itemProps5.xml><?xml version="1.0" encoding="utf-8"?>
<ds:datastoreItem xmlns:ds="http://schemas.openxmlformats.org/officeDocument/2006/customXml" ds:itemID="{301C5D6B-AE9E-400C-85D7-F1A53858429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bilaga 1</vt:lpstr>
    </vt:vector>
  </TitlesOfParts>
  <Manager/>
  <Company>SFA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 Granbom</dc:creator>
  <cp:keywords/>
  <dc:description/>
  <cp:lastModifiedBy>Stefan Granbom</cp:lastModifiedBy>
  <cp:revision/>
  <cp:lastPrinted>2025-10-15T15:45:09Z</cp:lastPrinted>
  <dcterms:created xsi:type="dcterms:W3CDTF">2009-10-28T11:41:28Z</dcterms:created>
  <dcterms:modified xsi:type="dcterms:W3CDTF">2025-10-16T10:45:11Z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0x010100502CDB7A0A91F2418536AA9171EEDEB53E00C01B8627A9A63544AE06C9A131F37BBD</vt:lpwstr>
  </property>
  <property fmtid="{D5CDD505-2E9C-101B-9397-08002B2CF9AE}" pid="3" name="abc491f40c194aeca9d489bc3b2652f5">
    <vt:lpwstr>Hela Pensionsmyndigheten|1eaa11e7-d736-4537-b624-27e16bb1c838</vt:lpwstr>
  </property>
  <property fmtid="{D5CDD505-2E9C-101B-9397-08002B2CF9AE}" pid="4" name="Gäller för0">
    <vt:lpwstr>1;#Hela Pensionsmyndigheten|1eaa11e7-d736-4537-b624-27e16bb1c838</vt:lpwstr>
  </property>
  <property fmtid="{D5CDD505-2E9C-101B-9397-08002B2CF9AE}" pid="5" name="_dlc_DocIdItemGuid">
    <vt:lpwstr>dd78587f-a47e-4a5e-be0f-cbcaa6ff9c0d</vt:lpwstr>
  </property>
  <property fmtid="{D5CDD505-2E9C-101B-9397-08002B2CF9AE}" pid="6" name="TaxKeyword">
    <vt:lpwstr/>
  </property>
  <property fmtid="{D5CDD505-2E9C-101B-9397-08002B2CF9AE}" pid="7" name="Processgrupp">
    <vt:lpwstr>10;#2.4.1 Redovisa/administrera ekonomi|07d92175-fe9b-412b-b2fd-3e9fd97df562</vt:lpwstr>
  </property>
  <property fmtid="{D5CDD505-2E9C-101B-9397-08002B2CF9AE}" pid="8" name="hf95c8e4ce864401a0ed1e6e433dc46e">
    <vt:lpwstr/>
  </property>
  <property fmtid="{D5CDD505-2E9C-101B-9397-08002B2CF9AE}" pid="9" name="Beslutsfattare0">
    <vt:lpwstr/>
  </property>
</Properties>
</file>